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mk.uz NEW\! OpenData\ТАЛКИНЛАР\0018 инвестка\"/>
    </mc:Choice>
  </mc:AlternateContent>
  <xr:revisionPtr revIDLastSave="0" documentId="13_ncr:1_{15ACDA19-F50B-4CDD-8BD6-B0BA281DC28A}" xr6:coauthVersionLast="43" xr6:coauthVersionMax="47" xr10:uidLastSave="{00000000-0000-0000-0000-000000000000}"/>
  <bookViews>
    <workbookView xWindow="-120" yWindow="-120" windowWidth="29040" windowHeight="15840" tabRatio="478" activeTab="2" xr2:uid="{00000000-000D-0000-FFFF-FFFF00000000}"/>
  </bookViews>
  <sheets>
    <sheet name="текст" sheetId="8" r:id="rId1"/>
    <sheet name="узб" sheetId="7" r:id="rId2"/>
    <sheet name="рус1" sheetId="10" r:id="rId3"/>
    <sheet name="анг1" sheetId="9" r:id="rId4"/>
    <sheet name="рус" sheetId="3" state="hidden" r:id="rId5"/>
    <sheet name="Лист1 (2)" sheetId="4" state="hidden" r:id="rId6"/>
    <sheet name="Лист2" sheetId="5" state="hidden" r:id="rId7"/>
  </sheets>
  <externalReferences>
    <externalReference r:id="rId8"/>
  </externalReferences>
  <definedNames>
    <definedName name="_xlnm.Print_Titles" localSheetId="3">анг1!$5:$6</definedName>
    <definedName name="_xlnm.Print_Titles" localSheetId="5">'Лист1 (2)'!$3:$4</definedName>
    <definedName name="_xlnm.Print_Titles" localSheetId="4">рус!#REF!</definedName>
    <definedName name="_xlnm.Print_Titles" localSheetId="2">рус1!$5:$6</definedName>
    <definedName name="_xlnm.Print_Titles" localSheetId="1">узб!$5:$6</definedName>
    <definedName name="ИП">'[1]прил №13 (свод)'!$A$1:$M$65536</definedName>
    <definedName name="_xlnm.Print_Area" localSheetId="3">анг1!$A$1:$J$16</definedName>
    <definedName name="_xlnm.Print_Area" localSheetId="5">'Лист1 (2)'!$A$1:$K$42</definedName>
    <definedName name="_xlnm.Print_Area" localSheetId="6">Лист2!$A$1:$N$35</definedName>
    <definedName name="_xlnm.Print_Area" localSheetId="4">рус!$A$1:$J$20</definedName>
    <definedName name="_xlnm.Print_Area" localSheetId="2">рус1!$A$1:$J$16</definedName>
    <definedName name="_xlnm.Print_Area" localSheetId="1">узб!$A$1:$J$16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0" l="1"/>
  <c r="J13" i="10"/>
  <c r="J11" i="10"/>
  <c r="J9" i="10"/>
  <c r="J8" i="10"/>
  <c r="I7" i="10"/>
  <c r="J7" i="10" s="1"/>
  <c r="H7" i="10"/>
  <c r="G7" i="10"/>
  <c r="C7" i="10"/>
  <c r="J16" i="9"/>
  <c r="J13" i="9"/>
  <c r="J11" i="9"/>
  <c r="J9" i="9"/>
  <c r="J8" i="9"/>
  <c r="I7" i="9"/>
  <c r="J7" i="9" s="1"/>
  <c r="H7" i="9"/>
  <c r="G7" i="9"/>
  <c r="C7" i="9"/>
  <c r="J7" i="7" l="1"/>
  <c r="J9" i="7"/>
  <c r="J11" i="7"/>
  <c r="J13" i="7"/>
  <c r="J16" i="7"/>
  <c r="G7" i="7"/>
  <c r="H7" i="7"/>
  <c r="I7" i="7"/>
  <c r="C7" i="7"/>
  <c r="J7" i="3" l="1"/>
  <c r="I5" i="3"/>
  <c r="H5" i="3"/>
  <c r="J9" i="3"/>
  <c r="J8" i="3"/>
  <c r="J6" i="3"/>
  <c r="J8" i="7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G5" i="3"/>
  <c r="C5" i="3"/>
  <c r="J5" i="3" l="1"/>
  <c r="C14" i="3" l="1"/>
  <c r="N30" i="5" l="1"/>
  <c r="M30" i="5"/>
  <c r="I30" i="5"/>
  <c r="H30" i="5"/>
  <c r="L28" i="5"/>
  <c r="K28" i="5"/>
  <c r="J28" i="5"/>
  <c r="G28" i="5"/>
  <c r="F28" i="5"/>
  <c r="E28" i="5"/>
  <c r="C28" i="5"/>
  <c r="N27" i="5"/>
  <c r="M27" i="5"/>
  <c r="I27" i="5"/>
  <c r="H27" i="5"/>
  <c r="N26" i="5"/>
  <c r="M26" i="5"/>
  <c r="M25" i="5"/>
  <c r="L23" i="5"/>
  <c r="K23" i="5"/>
  <c r="J23" i="5"/>
  <c r="G23" i="5"/>
  <c r="F23" i="5"/>
  <c r="E23" i="5"/>
  <c r="C23" i="5"/>
  <c r="M21" i="5"/>
  <c r="I21" i="5"/>
  <c r="H21" i="5"/>
  <c r="L19" i="5"/>
  <c r="K19" i="5"/>
  <c r="J19" i="5"/>
  <c r="G19" i="5"/>
  <c r="F19" i="5"/>
  <c r="E19" i="5"/>
  <c r="C19" i="5"/>
  <c r="M18" i="5"/>
  <c r="H18" i="5"/>
  <c r="N17" i="5"/>
  <c r="M17" i="5"/>
  <c r="I17" i="5"/>
  <c r="H17" i="5"/>
  <c r="L15" i="5"/>
  <c r="K15" i="5"/>
  <c r="J15" i="5"/>
  <c r="G15" i="5"/>
  <c r="F15" i="5"/>
  <c r="E15" i="5"/>
  <c r="C15" i="5"/>
  <c r="N14" i="5"/>
  <c r="M14" i="5"/>
  <c r="I14" i="5"/>
  <c r="H14" i="5"/>
  <c r="N13" i="5"/>
  <c r="M13" i="5"/>
  <c r="H13" i="5"/>
  <c r="N12" i="5"/>
  <c r="M12" i="5"/>
  <c r="I12" i="5"/>
  <c r="H12" i="5"/>
  <c r="L10" i="5"/>
  <c r="K10" i="5"/>
  <c r="Q10" i="5" s="1"/>
  <c r="J10" i="5"/>
  <c r="G10" i="5"/>
  <c r="F10" i="5"/>
  <c r="E10" i="5"/>
  <c r="C10" i="5"/>
  <c r="L9" i="5"/>
  <c r="K9" i="5"/>
  <c r="J9" i="5"/>
  <c r="G9" i="5"/>
  <c r="F9" i="5"/>
  <c r="E9" i="5"/>
  <c r="C9" i="5"/>
  <c r="L8" i="5"/>
  <c r="K8" i="5"/>
  <c r="J8" i="5"/>
  <c r="G8" i="5"/>
  <c r="F8" i="5"/>
  <c r="E8" i="5"/>
  <c r="C8" i="5"/>
  <c r="L7" i="5"/>
  <c r="K7" i="5"/>
  <c r="J7" i="5"/>
  <c r="G7" i="5"/>
  <c r="F7" i="5"/>
  <c r="E7" i="5"/>
  <c r="C7" i="5"/>
  <c r="K5" i="5" l="1"/>
  <c r="H10" i="5"/>
  <c r="M19" i="5"/>
  <c r="M15" i="5"/>
  <c r="H23" i="5"/>
  <c r="E5" i="5"/>
  <c r="I7" i="5"/>
  <c r="P19" i="5"/>
  <c r="Q19" i="5" s="1"/>
  <c r="I28" i="5"/>
  <c r="J5" i="5"/>
  <c r="N9" i="5"/>
  <c r="M7" i="5"/>
  <c r="H8" i="5"/>
  <c r="H15" i="5"/>
  <c r="H19" i="5"/>
  <c r="M28" i="5"/>
  <c r="G5" i="5"/>
  <c r="C5" i="5"/>
  <c r="F5" i="5"/>
  <c r="I5" i="5" s="1"/>
  <c r="H7" i="5"/>
  <c r="M8" i="5"/>
  <c r="H9" i="5"/>
  <c r="M9" i="5"/>
  <c r="I10" i="5"/>
  <c r="M10" i="5"/>
  <c r="I23" i="5"/>
  <c r="M23" i="5"/>
  <c r="H28" i="5"/>
  <c r="N7" i="5"/>
  <c r="N8" i="5"/>
  <c r="I9" i="5"/>
  <c r="N10" i="5"/>
  <c r="I15" i="5"/>
  <c r="I19" i="5"/>
  <c r="N23" i="5"/>
  <c r="N28" i="5"/>
  <c r="L5" i="5"/>
  <c r="H5" i="5" l="1"/>
  <c r="N5" i="5"/>
  <c r="M5" i="5"/>
  <c r="J37" i="4" l="1"/>
  <c r="J36" i="4"/>
  <c r="G36" i="4"/>
  <c r="I34" i="4"/>
  <c r="H34" i="4"/>
  <c r="F34" i="4"/>
  <c r="E34" i="4"/>
  <c r="C34" i="4"/>
  <c r="J33" i="4"/>
  <c r="G33" i="4"/>
  <c r="J32" i="4"/>
  <c r="G32" i="4"/>
  <c r="I30" i="4"/>
  <c r="H30" i="4"/>
  <c r="F30" i="4"/>
  <c r="E30" i="4"/>
  <c r="C30" i="4"/>
  <c r="J29" i="4"/>
  <c r="G29" i="4"/>
  <c r="J28" i="4"/>
  <c r="G28" i="4"/>
  <c r="J27" i="4"/>
  <c r="G27" i="4"/>
  <c r="I25" i="4"/>
  <c r="H25" i="4"/>
  <c r="F25" i="4"/>
  <c r="E25" i="4"/>
  <c r="C25" i="4"/>
  <c r="J24" i="4"/>
  <c r="G24" i="4"/>
  <c r="J23" i="4"/>
  <c r="G23" i="4"/>
  <c r="J22" i="4"/>
  <c r="G22" i="4"/>
  <c r="I20" i="4"/>
  <c r="H20" i="4"/>
  <c r="F20" i="4"/>
  <c r="E20" i="4"/>
  <c r="C20" i="4"/>
  <c r="J19" i="4"/>
  <c r="G19" i="4"/>
  <c r="J18" i="4"/>
  <c r="G18" i="4"/>
  <c r="J17" i="4"/>
  <c r="G17" i="4"/>
  <c r="I15" i="4"/>
  <c r="H15" i="4"/>
  <c r="F15" i="4"/>
  <c r="E15" i="4"/>
  <c r="C15" i="4"/>
  <c r="J14" i="4"/>
  <c r="G14" i="4"/>
  <c r="J13" i="4"/>
  <c r="G13" i="4"/>
  <c r="J12" i="4"/>
  <c r="G12" i="4"/>
  <c r="I10" i="4"/>
  <c r="H10" i="4"/>
  <c r="F10" i="4"/>
  <c r="E10" i="4"/>
  <c r="C10" i="4"/>
  <c r="I9" i="4"/>
  <c r="H9" i="4"/>
  <c r="F9" i="4"/>
  <c r="E9" i="4"/>
  <c r="C9" i="4"/>
  <c r="I8" i="4"/>
  <c r="H8" i="4"/>
  <c r="F8" i="4"/>
  <c r="E8" i="4"/>
  <c r="C8" i="4"/>
  <c r="I7" i="4"/>
  <c r="H7" i="4"/>
  <c r="F7" i="4"/>
  <c r="E7" i="4"/>
  <c r="C7" i="4"/>
  <c r="I5" i="4" l="1"/>
  <c r="G8" i="4"/>
  <c r="G10" i="4"/>
  <c r="G30" i="4"/>
  <c r="J30" i="4"/>
  <c r="J9" i="4"/>
  <c r="C5" i="4"/>
  <c r="F5" i="4"/>
  <c r="G9" i="4"/>
  <c r="J10" i="4"/>
  <c r="G15" i="4"/>
  <c r="J15" i="4"/>
  <c r="J25" i="4"/>
  <c r="J34" i="4"/>
  <c r="E5" i="4"/>
  <c r="J7" i="4"/>
  <c r="J20" i="4"/>
  <c r="J8" i="4"/>
  <c r="G20" i="4"/>
  <c r="G25" i="4"/>
  <c r="G34" i="4"/>
  <c r="G7" i="4"/>
  <c r="H5" i="4"/>
  <c r="G5" i="4" l="1"/>
  <c r="J5" i="4"/>
</calcChain>
</file>

<file path=xl/sharedStrings.xml><?xml version="1.0" encoding="utf-8"?>
<sst xmlns="http://schemas.openxmlformats.org/spreadsheetml/2006/main" count="355" uniqueCount="173">
  <si>
    <t>экв. млн. долл.США</t>
  </si>
  <si>
    <t>№</t>
  </si>
  <si>
    <t xml:space="preserve">Наименование проектов и источники их  финансирования </t>
  </si>
  <si>
    <t>Общая стоимость проекта</t>
  </si>
  <si>
    <t>Сроки реализа-ции</t>
  </si>
  <si>
    <t xml:space="preserve">Фактически привлечено </t>
  </si>
  <si>
    <t>в % к прогнозу:</t>
  </si>
  <si>
    <t>Фактически освоено</t>
  </si>
  <si>
    <t>Текущее состояние</t>
  </si>
  <si>
    <t>ВСЕГО:</t>
  </si>
  <si>
    <t>в  том  числе:</t>
  </si>
  <si>
    <t xml:space="preserve"> - Собственные средства</t>
  </si>
  <si>
    <t xml:space="preserve"> - Средства  ФРРУ</t>
  </si>
  <si>
    <t xml:space="preserve"> - Кредиты коммерческих банков</t>
  </si>
  <si>
    <t>Строительство подземного рудника на участке "Самарчук" на базе действующего месторождения "Кызыл-алма"</t>
  </si>
  <si>
    <t xml:space="preserve">Строительство цементного завода в Шерабадском районе Сурхандарьинской области </t>
  </si>
  <si>
    <t>2017-2019гг.</t>
  </si>
  <si>
    <t>2016-2018гг.</t>
  </si>
  <si>
    <t>* ) Окончательная стоимость проектов подлежит уточнению по результатам утверждения ТЭО проектов.</t>
  </si>
  <si>
    <t xml:space="preserve">Расширение производственных мощностей по добыче и переработке сырья (Кальмакир, Сары-Чеку, УПЖТ, УАТ,МОФ)  </t>
  </si>
  <si>
    <t>2017-2027гг</t>
  </si>
  <si>
    <t>Освоение месторождения "Ёшлик-I"</t>
  </si>
  <si>
    <t>Освоение месторождения Ёшлик-II</t>
  </si>
  <si>
    <t>2017-2023гг.</t>
  </si>
  <si>
    <t>Освоение месторождения «Уч-Кулач» открытым способом</t>
  </si>
  <si>
    <t>ТЭО проекта утверждено РКМ №67-ф от 27.01.2017г. 
Завершено строительство зданий автомастерской, электроцеха, ремонтно-механического цеха, очистных сооружений, системы водоснабжения, ограждение железобетоном территории завода, а также монтаж бетонных лотков и труб для теплотрассы и для системы пожаротушения. По линейному складу добавок, перегрузочным узлам, складу огнеупорных материалов, рукавному фильтру вертикальной мельницы, завершены работы по устройству фундаментов зданий, ведется монтаж металлоконструкций и оборудования.
По охладителю клинкера с электрофильтром и силосам гомогенизации сырьевой муки, энергоблоку на 8 МВт, закрытому складу клинкера,  центральному пункту управления, лаборатории и операторной завершены земляные работы и заливка бетона, ведется монтаж металлоконструкций и оборудования.</t>
  </si>
  <si>
    <t>2017-2021гг.</t>
  </si>
  <si>
    <t>2015-
2018 гг.</t>
  </si>
  <si>
    <t>Примечание: прогнозный курс 1$  США на 2018 год 8050 сум</t>
  </si>
  <si>
    <t>Разрабатывается ТЭО проекта и параллельно рабочая документация по горной части.
Заключены контракты с местными и зарубежными поставщиками технологического оборудования, открыто финансирование за счет средств ФРРУ и кредита АКИБ "Ипотека-банк". По объекту производятся горно-капитальные работы.
С зарубежными компаниями ведутся переговоры по строительству основных объектов на условиях "под ключ" (сернокислотный цех, плавильный агрегат, кислородный блок, тоннель, медно-обогатительная фабрика).</t>
  </si>
  <si>
    <t>Утверждено техническое задание на разработку ТЭО проекта.
С "УзгеорангметЛИТИ" заключен договор. Со стороны АГМК и Госкомгеологии ведутся инженерно-геологические изыскания. На объекте ведутся горно-капитальные работы.
С зарубежными компаниями ведутся переговоры по проходке вертикального ствола шахты на условиях "под ключ".</t>
  </si>
  <si>
    <t xml:space="preserve">Исп.: </t>
  </si>
  <si>
    <t>Прогнозные параметры освоения капитальных вложений  указаны в соответствии с ПП-3507 от 03.02.2018г.</t>
  </si>
  <si>
    <t>И.о. начальника УКС</t>
  </si>
  <si>
    <t>ТЭО проекта утверждено ПП-2350 от 03.06.2015г. 
Производятся работы по монтажу подъемной машины, установке резервуаров питьевой воды и монтажу оборудования.
Со стороны НАО «БШПУ» (Россия) ведутся работы по проходке вертикального клетьевого ствола шахты.</t>
  </si>
  <si>
    <t>Проект реализуется согласно ПП-3452 от 29.12.2017г.
Утверждено техническое задание на разработку ТЭО проекта.</t>
  </si>
  <si>
    <t>ТЭО проекта разработано. На сегоднящний день проведена его экспертиза в  ЦКЭПИК при НАПУ и получены замечания. В настоящее время ведутся работы по устранению замечаний. Открыто финансирование за счет средств ФРРУ.                                                                     Заключены контракты на поставку горнотранспортной техники и проведена их экспертиза. 
По контрактам, прошедним экспертизу производена оплата, осуществляется изготовление и поставка оборудования.</t>
  </si>
  <si>
    <t>А. Ураимов</t>
  </si>
  <si>
    <t>Прогноз 
привлечения за 2018 г.</t>
  </si>
  <si>
    <t>Прогноз 
освоения за 2018 г.</t>
  </si>
  <si>
    <t>в % к прогнозу 2018 г.</t>
  </si>
  <si>
    <t>Исп.: Жансаидов О.Т.</t>
  </si>
  <si>
    <r>
      <t xml:space="preserve">Информация
о ходе подготовки реализации инвестиционных проектов, включенных в адресную часть Инвестиционной программы 2018 года по АО "Алмалыкский ГМК" за </t>
    </r>
    <r>
      <rPr>
        <b/>
        <u/>
        <sz val="14"/>
        <rFont val="Times New Roman"/>
        <family val="1"/>
        <charset val="204"/>
      </rPr>
      <t>январь-май 2018 года</t>
    </r>
  </si>
  <si>
    <t xml:space="preserve"> </t>
  </si>
  <si>
    <t>Сроки реализации</t>
  </si>
  <si>
    <t>Прогноз 
привлечения за:</t>
  </si>
  <si>
    <t>отчетный период</t>
  </si>
  <si>
    <t>Фактически привлечено</t>
  </si>
  <si>
    <t>отчетного периода</t>
  </si>
  <si>
    <t>Прогноз 
освоения за:</t>
  </si>
  <si>
    <t>2015-2021гг</t>
  </si>
  <si>
    <t>2017-2027гг.</t>
  </si>
  <si>
    <t>Примечание: прогнозный курс 1$  США на 2019 год 8300сум</t>
  </si>
  <si>
    <t>2019г.</t>
  </si>
  <si>
    <t>2019 г.</t>
  </si>
  <si>
    <t xml:space="preserve">Прогнозные параметры освоения капитальных вложений  на текущий год указаны в соответствии с ПП-4067 от 19.12.2018г.
</t>
  </si>
  <si>
    <t>млн.долл. США</t>
  </si>
  <si>
    <t>2018-2022гг.</t>
  </si>
  <si>
    <t>*Освоение месторождения "Ёшлик-I"</t>
  </si>
  <si>
    <t>*Программа реконструкции и стабилизации деятельности АО "Алмалыкский ГМК"</t>
  </si>
  <si>
    <t>*Строительство подземного рудника "Междуречье" на базе действующего месторождения "Кызыл-алма"</t>
  </si>
  <si>
    <t>И.о. начальника Департамента инвестиций</t>
  </si>
  <si>
    <t>К. Салимов</t>
  </si>
  <si>
    <t xml:space="preserve">Департамент инвестиций УКС  тел. 26-41, ОП  УКС  тел .(370-61)-9-51-69    </t>
  </si>
  <si>
    <t>ТЭО проекта утверждено ПП-2350 от 03.06.2015г. 
 Со стороны НАО «БШПУ» (Россия) ведутся работы по проходке вертикального клетьевого ствола шахты и пройдено более 508,0  п/м из 523 п/м. Выполнено работы по сопряжению гор. 655 отбито 295 куб. м., закреплено ж/б 80 куб.м.</t>
  </si>
  <si>
    <t xml:space="preserve">Разрабатывается ТЭО проекта и параллельно рабочая документация по горной части.
Поставлено импортное оборудование на 205,7 млн.долл,  оборудования местных изготовителей 55,4 млрд.сум.  По объекту производятся горно-капитальные работы и выполнено более 28,0 млн.куб.м. 
</t>
  </si>
  <si>
    <t xml:space="preserve">По цинковому и медеплавильному заводам ведутся ремонтно-восстановительные и строительно-монтажные работы, а также поставка нового оборудования взамен изношенного. Институтом «ТОМС» (Россия) ведется разработка пректной документации. </t>
  </si>
  <si>
    <t>ТЭО проекта согласовывается с центром НАПУ  в Минэкономпром.</t>
  </si>
  <si>
    <t>2,3 р.</t>
  </si>
  <si>
    <t xml:space="preserve"> 5 р.</t>
  </si>
  <si>
    <t>3 р.</t>
  </si>
  <si>
    <t>млн.долл.</t>
  </si>
  <si>
    <r>
      <t xml:space="preserve">Информация
о ходе подготовки реализации инвестиционных проектов, включенных в адресную часть Инвестиционной программы 2019 года по АО "Алмалыкский ГМК" за январь-июль </t>
    </r>
    <r>
      <rPr>
        <b/>
        <u/>
        <sz val="18"/>
        <rFont val="Times New Roman"/>
        <family val="1"/>
        <charset val="204"/>
      </rPr>
      <t xml:space="preserve"> 2019 года</t>
    </r>
  </si>
  <si>
    <r>
      <t>ТЭО проекта утверждено ПКМ-937 от 21.11.2018г. 
Поставлено импортное оборудование на</t>
    </r>
    <r>
      <rPr>
        <sz val="18"/>
        <color rgb="FFFF0000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73,4 млн.долл.</t>
    </r>
    <r>
      <rPr>
        <sz val="18"/>
        <color rgb="FFFF0000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На руднике Кальмакир ведутся работы по укладке трассы ЖД пути (3,6 км) для переноса двухпутного спирального съезда и укладка 8 комплектов стрелочного перевода типа Р65. </t>
    </r>
  </si>
  <si>
    <t>Инвестициялар департаменти бошлиғи</t>
  </si>
  <si>
    <t xml:space="preserve">Баж.: КҚБ Инвестициялар департаменти  тел. 24-10, КҚБ РБ тел .(370-61)-9-51-69    </t>
  </si>
  <si>
    <t>* )Лойиҳаларнинг якуний қиймати лойиҳаларнинг техник-иқтисодий асосларини тасдиқлаш натижалари бўйича аниқланади.</t>
  </si>
  <si>
    <t>Эслатма:  2021 йил учун 1 АҚШ долл. прогнози - 10900 сўм</t>
  </si>
  <si>
    <t>Мощность проекта</t>
  </si>
  <si>
    <t>Основание для реализации</t>
  </si>
  <si>
    <t xml:space="preserve">Наименование инициаторов и проектов   </t>
  </si>
  <si>
    <t>в том числе:</t>
  </si>
  <si>
    <t>Расширение производственных мощностей по переработке сырья (Кальмакыр, Сары-Чеку, МОФ, УАТ,УПЖТ)</t>
  </si>
  <si>
    <t xml:space="preserve">ПП-2807 01.03.2017г. </t>
  </si>
  <si>
    <t xml:space="preserve">ПП-3954 30.09.2018г. </t>
  </si>
  <si>
    <t>стабилизация деятельности</t>
  </si>
  <si>
    <t>60 млн тонн медно-молибденовой руды в год</t>
  </si>
  <si>
    <t>3,1 млн тонн руды в год дополнительно</t>
  </si>
  <si>
    <t xml:space="preserve">ПКМ-937 21.11.2018г. </t>
  </si>
  <si>
    <t>Программа реконструкции и стабилизации деятельности АО "Алмалыкский ГМК"</t>
  </si>
  <si>
    <t>Освоение месторождения "Ёшлик-I"              (1-этап)</t>
  </si>
  <si>
    <t>Инвестиционные проекты</t>
  </si>
  <si>
    <t>в том числе:                                 </t>
  </si>
  <si>
    <t>за счет собственных средств – </t>
  </si>
  <si>
    <t>средств ФРРУ – </t>
  </si>
  <si>
    <t>217,1 млн. долл.;</t>
  </si>
  <si>
    <t>кредитов коммерческих банков – </t>
  </si>
  <si>
    <t>прямых иностранных кредитов – </t>
  </si>
  <si>
    <t>за счет собственных средств –</t>
  </si>
  <si>
    <t>% выполнения за отчетный период</t>
  </si>
  <si>
    <t>ВСЕГО по АГМК</t>
  </si>
  <si>
    <t>650 минг тонна  рудаси</t>
  </si>
  <si>
    <t>2023-2028 йй</t>
  </si>
  <si>
    <t xml:space="preserve">ИНФОРМАЦИЯ
об инвестиционных проектах, реализуемых Акционерным обществом "Алмалыкский ГМК" в 2023 году, включенных в приложение №3 Постановления Президента Республики Узбекистан №459 от 28 декабря 2022 года Инвестиционной программы на 2023 год по АО "Алмалыкский ГМК"                                                                                  </t>
  </si>
  <si>
    <t xml:space="preserve">ПКМ-473 25.08.2022г. </t>
  </si>
  <si>
    <t>2018-2025гг.</t>
  </si>
  <si>
    <t>Вскрытие и подготовка запасов между горизонтами +1280 +880м рудника Хандиза</t>
  </si>
  <si>
    <t>«Организация производства буровых долот, буровых долот»</t>
  </si>
  <si>
    <t>650 тыс. тонн  руды в год</t>
  </si>
  <si>
    <t>2 тыс. шт в год</t>
  </si>
  <si>
    <t>2023-2028 гг.</t>
  </si>
  <si>
    <t>2023г.</t>
  </si>
  <si>
    <t>2017-2024гг.</t>
  </si>
  <si>
    <t xml:space="preserve">Прогноз освоения на 2023г. </t>
  </si>
  <si>
    <t xml:space="preserve">Прогноз освоения за  январь-декабрь 2023г. </t>
  </si>
  <si>
    <t xml:space="preserve">Факт освоения за январь-декабрь 2023г. </t>
  </si>
  <si>
    <t>В соответствии с постановлением Президента Республики Узбекистан от 14.02.2024г. №ПП-92 “О мерах реализации инвестиционной программы Республики Узбекистан за 1 квартал 2024 года” по АО “Алмалыкский ГМК” реализуются 9 инвестиционных проектов, общей стоимостью 13673,5 млн. долл.</t>
  </si>
  <si>
    <t>3829,2 млн. долл.;</t>
  </si>
  <si>
    <t>22,1 млн. долл;</t>
  </si>
  <si>
    <t>9605,1 млн. долл.</t>
  </si>
  <si>
    <t>Освоение капитальных вложений на 2024 год запланировано 2236,4 млн. долл., в том числе:                                 </t>
  </si>
  <si>
    <t>134,4 млн. долл.</t>
  </si>
  <si>
    <t>2102,0 млн. долл.</t>
  </si>
  <si>
    <t>2х63 МВА</t>
  </si>
  <si>
    <t>500 МВт</t>
  </si>
  <si>
    <t>60 МВт</t>
  </si>
  <si>
    <t xml:space="preserve">O‘zbekiston Respublikasi Prezidentining 2024 yil 14 fevraldagi 92-son qarori 2-ilovasiga kiritilgan "Olmaliq KMK" AJ tomonidan 2024 yil I chorakda amalga oshirilayotgan investitsiya loyihalari bo‘yicha
M A ’ L U M O T   </t>
  </si>
  <si>
    <t>(2024 yil yanvar-mart oyi holatiga)</t>
  </si>
  <si>
    <t>mln. dollar</t>
  </si>
  <si>
    <t>Loyiha nomi va moliyalashtirish manbalari</t>
  </si>
  <si>
    <t>Loyihaning umumiy qiymati</t>
  </si>
  <si>
    <t>Loyihani amalga oshirish uchun asos</t>
  </si>
  <si>
    <t>Loyiha quvvati</t>
  </si>
  <si>
    <t>Amalga oshirish muddati</t>
  </si>
  <si>
    <t>2024 yil uchun o‘zlashtirish rejasi</t>
  </si>
  <si>
    <t>2024 yil yanvar-mart oyi uchun o‘zlashtirish rejasi</t>
  </si>
  <si>
    <t>2024 yil yanvar-mart oyi uchun o‘zlashtirilgan qiymat (amalda)</t>
  </si>
  <si>
    <t>Hisobot davrida % ko‘rinishida bajarilishi</t>
  </si>
  <si>
    <t>JAMI</t>
  </si>
  <si>
    <t xml:space="preserve"> “Yoshlik-I” konini o’zlashtirish (I bosqich)</t>
  </si>
  <si>
    <t xml:space="preserve"> “Yoshlik-I” konini o’zlashtirish (I bosqich, ikkinchi navbat) doirasidagi yangi metallurgiya zavodini qurish</t>
  </si>
  <si>
    <t>“Yoshlik-I” konini o’zlashtirish (II bosqich, birinchi navbat) Mis boyitish fabrikasi (MBF-4) va infratuzilma obyektlarini qurish</t>
  </si>
  <si>
    <t>"Olmaliq KMK" AJ ning asosiy ishlab chiqarish quvvatlarini qayta qurish va barqarorlashtirish dasturi</t>
  </si>
  <si>
    <t>Xandiza konining +1280 +880m gorizontlar oralig‘ida zahiralarni ochish va tayyorlash</t>
  </si>
  <si>
    <t>Pop tumanida quvvati 500 МВт bo'lgan quyosh fotoelektr stansiyasini qurish</t>
  </si>
  <si>
    <t xml:space="preserve"> “Yoshlik-I” konini o’zlashtirish (I bosqich, ikkinchi navbat) doirasidagi yangi ohak zavodini qurish</t>
  </si>
  <si>
    <t>Kombinat ehtiyojlari uchun quyosh foto stansiyasini qurish</t>
  </si>
  <si>
    <t xml:space="preserve">“Yunusobod sity” hududida nimstansiya va  “Yunusobod sity” hududida nimstansiyagacha 110 Кв kabel tarmog'I qurilishi” </t>
  </si>
  <si>
    <t xml:space="preserve">60 mln tonna mis-molibden rudasi </t>
  </si>
  <si>
    <t>300 ming tonna mis katodi</t>
  </si>
  <si>
    <t>2017-2024 yy.</t>
  </si>
  <si>
    <t>2021-2027 yy.</t>
  </si>
  <si>
    <t>2024-2028 yy.</t>
  </si>
  <si>
    <t>2018-2025 yy.</t>
  </si>
  <si>
    <t>2023-2028 yy.</t>
  </si>
  <si>
    <t>2024-2025 yy.</t>
  </si>
  <si>
    <t>2023-2025 yy.</t>
  </si>
  <si>
    <t>2023-2024 yy.</t>
  </si>
  <si>
    <t>01.03.2017y. PQ-2807, 02.05.2020y. PQ-4731</t>
  </si>
  <si>
    <t>30.09.2018y. PQ-3954</t>
  </si>
  <si>
    <t>28.07.2023y. VMQ-317/11</t>
  </si>
  <si>
    <t>02.05.2023y. PQ-144</t>
  </si>
  <si>
    <t>16.02.2023y. PQ-57</t>
  </si>
  <si>
    <t>11.03.2023y. PQ-91</t>
  </si>
  <si>
    <t>737 ming tonna ohak</t>
  </si>
  <si>
    <t>650 ming tonna ruda</t>
  </si>
  <si>
    <t>faoliyatni barqarorlashtirish</t>
  </si>
  <si>
    <t xml:space="preserve">Прогноз освоения на 2024г. </t>
  </si>
  <si>
    <t>(За январь-март 2024 года)</t>
  </si>
  <si>
    <t xml:space="preserve">Прогноз освоения </t>
  </si>
  <si>
    <t xml:space="preserve">Факт освоения </t>
  </si>
  <si>
    <t xml:space="preserve">ИНФОРМАЦИЯ
об инвестиционных проектах, реализуемых Акционерным обществом "Алмалыкский ГМК" в 2024 году, включенных в приложение №2 Постановления Президента Республики Узбекистан №92 от 14 февраля 2024 года Инвестиционной программы на 2024 год по АО "Алмалыкский ГМК"                                                                                  </t>
  </si>
  <si>
    <t xml:space="preserve"> Освоение месторождения "Ёшлик-I" (1-этап, второй очеред) doirasidagi yangi metallurgiya zavodini qurish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</si>
</sst>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00000"/>
    <numFmt numFmtId="165" formatCode="0.000"/>
    <numFmt numFmtId="166" formatCode="#,##0.0_-;[Red]\-#,##0.0_-;&quot;-&quot;__;_-@_-"/>
    <numFmt numFmtId="167" formatCode="0.0"/>
    <numFmt numFmtId="168" formatCode="_(* #,##0.00_);_(* \(#,##0.00\);_(* &quot;-&quot;??_);_(@_)"/>
    <numFmt numFmtId="169" formatCode="#,##0.00_-;[Red]\-#,##0.0_-;&quot;-&quot;__;_-@_-"/>
    <numFmt numFmtId="170" formatCode="#,##0.00_ ;[Red]\-#,##0.00\ "/>
    <numFmt numFmtId="171" formatCode="#,##0.000_-;[Red]\-#,##0.00_-;&quot;-&quot;__;_-@_-"/>
    <numFmt numFmtId="172" formatCode="#,##0.00__;[Red]\-#,##0.00__;"/>
    <numFmt numFmtId="173" formatCode="#,##0.0"/>
  </numFmts>
  <fonts count="38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38"/>
    </font>
    <font>
      <sz val="10"/>
      <name val="Arial Cyr"/>
      <charset val="204"/>
    </font>
    <font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sz val="14"/>
      <color theme="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b/>
      <u/>
      <sz val="18"/>
      <name val="Times New Roman"/>
      <family val="1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u/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i/>
      <sz val="18"/>
      <name val="Arial"/>
      <family val="2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i/>
      <sz val="18"/>
      <color theme="0"/>
      <name val="Times New Roman"/>
      <family val="1"/>
      <charset val="204"/>
    </font>
    <font>
      <sz val="18"/>
      <color theme="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8"/>
      <color theme="0"/>
      <name val="Arial"/>
      <family val="2"/>
      <charset val="204"/>
    </font>
    <font>
      <sz val="8"/>
      <name val="Arial"/>
      <family val="2"/>
      <charset val="204"/>
    </font>
    <font>
      <b/>
      <i/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3" fillId="0" borderId="0"/>
    <xf numFmtId="0" fontId="6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349">
    <xf numFmtId="0" fontId="0" fillId="0" borderId="0" xfId="0"/>
    <xf numFmtId="0" fontId="2" fillId="2" borderId="0" xfId="4" applyFont="1" applyFill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2" fillId="2" borderId="0" xfId="4" applyFont="1" applyFill="1" applyAlignment="1">
      <alignment vertical="center"/>
    </xf>
    <xf numFmtId="0" fontId="3" fillId="2" borderId="0" xfId="4" applyFont="1" applyFill="1" applyBorder="1" applyAlignment="1"/>
    <xf numFmtId="0" fontId="7" fillId="2" borderId="0" xfId="4" applyFont="1" applyFill="1" applyBorder="1" applyAlignment="1"/>
    <xf numFmtId="0" fontId="8" fillId="2" borderId="0" xfId="4" applyFont="1" applyFill="1"/>
    <xf numFmtId="0" fontId="4" fillId="2" borderId="0" xfId="4" applyFont="1" applyFill="1" applyBorder="1"/>
    <xf numFmtId="164" fontId="4" fillId="2" borderId="0" xfId="4" applyNumberFormat="1" applyFont="1" applyFill="1" applyBorder="1"/>
    <xf numFmtId="0" fontId="7" fillId="2" borderId="0" xfId="0" applyFont="1" applyFill="1" applyBorder="1" applyAlignment="1">
      <alignment vertical="center"/>
    </xf>
    <xf numFmtId="0" fontId="14" fillId="2" borderId="0" xfId="0" applyFont="1" applyFill="1"/>
    <xf numFmtId="0" fontId="4" fillId="2" borderId="0" xfId="0" applyFont="1" applyFill="1" applyBorder="1" applyAlignment="1"/>
    <xf numFmtId="0" fontId="7" fillId="2" borderId="0" xfId="0" applyFont="1" applyFill="1"/>
    <xf numFmtId="0" fontId="15" fillId="2" borderId="0" xfId="4" applyFont="1" applyFill="1"/>
    <xf numFmtId="164" fontId="2" fillId="2" borderId="0" xfId="4" applyNumberFormat="1" applyFont="1" applyFill="1"/>
    <xf numFmtId="0" fontId="9" fillId="2" borderId="0" xfId="4" applyFont="1" applyFill="1"/>
    <xf numFmtId="0" fontId="16" fillId="2" borderId="0" xfId="0" applyFont="1" applyFill="1"/>
    <xf numFmtId="2" fontId="2" fillId="2" borderId="0" xfId="4" applyNumberFormat="1" applyFont="1" applyFill="1"/>
    <xf numFmtId="2" fontId="3" fillId="2" borderId="0" xfId="4" applyNumberFormat="1" applyFont="1" applyFill="1" applyBorder="1" applyAlignment="1"/>
    <xf numFmtId="2" fontId="4" fillId="2" borderId="0" xfId="4" applyNumberFormat="1" applyFont="1" applyFill="1" applyBorder="1"/>
    <xf numFmtId="2" fontId="7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/>
    <xf numFmtId="2" fontId="14" fillId="2" borderId="0" xfId="0" applyNumberFormat="1" applyFont="1" applyFill="1"/>
    <xf numFmtId="2" fontId="4" fillId="2" borderId="0" xfId="0" applyNumberFormat="1" applyFont="1" applyFill="1" applyAlignment="1"/>
    <xf numFmtId="2" fontId="15" fillId="2" borderId="0" xfId="4" applyNumberFormat="1" applyFont="1" applyFill="1"/>
    <xf numFmtId="2" fontId="3" fillId="2" borderId="0" xfId="0" applyNumberFormat="1" applyFont="1" applyFill="1" applyAlignment="1"/>
    <xf numFmtId="2" fontId="17" fillId="2" borderId="0" xfId="0" applyNumberFormat="1" applyFont="1" applyFill="1"/>
    <xf numFmtId="2" fontId="4" fillId="2" borderId="0" xfId="0" applyNumberFormat="1" applyFont="1" applyFill="1"/>
    <xf numFmtId="0" fontId="3" fillId="2" borderId="0" xfId="0" applyFont="1" applyFill="1" applyAlignment="1">
      <alignment vertical="center"/>
    </xf>
    <xf numFmtId="164" fontId="7" fillId="2" borderId="0" xfId="4" applyNumberFormat="1" applyFont="1" applyFill="1" applyBorder="1" applyAlignment="1">
      <alignment horizontal="right" vertical="center"/>
    </xf>
    <xf numFmtId="0" fontId="10" fillId="2" borderId="1" xfId="4" applyFont="1" applyFill="1" applyBorder="1" applyAlignment="1">
      <alignment horizontal="center" vertical="center" wrapText="1"/>
    </xf>
    <xf numFmtId="2" fontId="10" fillId="2" borderId="2" xfId="4" applyNumberFormat="1" applyFont="1" applyFill="1" applyBorder="1" applyAlignment="1">
      <alignment horizontal="center" vertical="center" wrapText="1"/>
    </xf>
    <xf numFmtId="169" fontId="10" fillId="2" borderId="2" xfId="4" applyNumberFormat="1" applyFont="1" applyFill="1" applyBorder="1" applyAlignment="1">
      <alignment horizontal="center" vertical="center" wrapText="1"/>
    </xf>
    <xf numFmtId="166" fontId="10" fillId="2" borderId="2" xfId="4" applyNumberFormat="1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2" fontId="11" fillId="2" borderId="3" xfId="4" applyNumberFormat="1" applyFont="1" applyFill="1" applyBorder="1" applyAlignment="1">
      <alignment horizontal="center" vertical="center" wrapText="1"/>
    </xf>
    <xf numFmtId="169" fontId="11" fillId="2" borderId="3" xfId="4" applyNumberFormat="1" applyFont="1" applyFill="1" applyBorder="1" applyAlignment="1">
      <alignment horizontal="center" vertical="center" wrapText="1"/>
    </xf>
    <xf numFmtId="166" fontId="11" fillId="2" borderId="4" xfId="4" applyNumberFormat="1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left" vertical="center" wrapText="1"/>
    </xf>
    <xf numFmtId="169" fontId="11" fillId="2" borderId="4" xfId="4" applyNumberFormat="1" applyFont="1" applyFill="1" applyBorder="1" applyAlignment="1">
      <alignment horizontal="center" vertical="center" wrapText="1"/>
    </xf>
    <xf numFmtId="169" fontId="11" fillId="2" borderId="5" xfId="4" applyNumberFormat="1" applyFont="1" applyFill="1" applyBorder="1" applyAlignment="1">
      <alignment horizontal="center" vertical="center" wrapText="1"/>
    </xf>
    <xf numFmtId="2" fontId="11" fillId="2" borderId="1" xfId="4" applyNumberFormat="1" applyFont="1" applyFill="1" applyBorder="1" applyAlignment="1">
      <alignment horizontal="left" vertical="center" wrapText="1"/>
    </xf>
    <xf numFmtId="169" fontId="10" fillId="2" borderId="1" xfId="4" applyNumberFormat="1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left" vertical="center" wrapText="1"/>
    </xf>
    <xf numFmtId="0" fontId="11" fillId="2" borderId="6" xfId="4" applyFont="1" applyFill="1" applyBorder="1" applyAlignment="1">
      <alignment horizontal="left" vertical="center" wrapText="1"/>
    </xf>
    <xf numFmtId="169" fontId="11" fillId="2" borderId="6" xfId="4" applyNumberFormat="1" applyFont="1" applyFill="1" applyBorder="1" applyAlignment="1">
      <alignment horizontal="center" vertical="center" wrapText="1"/>
    </xf>
    <xf numFmtId="166" fontId="11" fillId="2" borderId="5" xfId="4" applyNumberFormat="1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left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left" vertical="center" wrapText="1"/>
    </xf>
    <xf numFmtId="0" fontId="11" fillId="2" borderId="8" xfId="4" applyFont="1" applyFill="1" applyBorder="1" applyAlignment="1">
      <alignment horizontal="left" vertical="center" wrapText="1"/>
    </xf>
    <xf numFmtId="2" fontId="11" fillId="2" borderId="6" xfId="4" applyNumberFormat="1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vertical="center" wrapText="1"/>
    </xf>
    <xf numFmtId="166" fontId="10" fillId="2" borderId="9" xfId="4" applyNumberFormat="1" applyFont="1" applyFill="1" applyBorder="1" applyAlignment="1">
      <alignment horizontal="center" vertical="center" wrapText="1"/>
    </xf>
    <xf numFmtId="166" fontId="11" fillId="2" borderId="10" xfId="4" applyNumberFormat="1" applyFont="1" applyFill="1" applyBorder="1" applyAlignment="1">
      <alignment horizontal="center" vertical="center" wrapText="1"/>
    </xf>
    <xf numFmtId="166" fontId="11" fillId="2" borderId="11" xfId="4" applyNumberFormat="1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2" fontId="11" fillId="2" borderId="4" xfId="4" applyNumberFormat="1" applyFont="1" applyFill="1" applyBorder="1" applyAlignment="1">
      <alignment horizontal="center" vertical="center" wrapText="1"/>
    </xf>
    <xf numFmtId="2" fontId="11" fillId="2" borderId="5" xfId="4" applyNumberFormat="1" applyFont="1" applyFill="1" applyBorder="1" applyAlignment="1">
      <alignment horizontal="center" vertical="center" wrapText="1"/>
    </xf>
    <xf numFmtId="170" fontId="11" fillId="2" borderId="3" xfId="4" applyNumberFormat="1" applyFont="1" applyFill="1" applyBorder="1" applyAlignment="1">
      <alignment horizontal="center" vertical="center" wrapText="1"/>
    </xf>
    <xf numFmtId="172" fontId="19" fillId="2" borderId="4" xfId="4" applyNumberFormat="1" applyFont="1" applyFill="1" applyBorder="1" applyAlignment="1">
      <alignment horizontal="center" vertical="center"/>
    </xf>
    <xf numFmtId="172" fontId="19" fillId="2" borderId="5" xfId="4" applyNumberFormat="1" applyFont="1" applyFill="1" applyBorder="1" applyAlignment="1">
      <alignment horizontal="center" vertical="center"/>
    </xf>
    <xf numFmtId="172" fontId="19" fillId="2" borderId="3" xfId="4" applyNumberFormat="1" applyFont="1" applyFill="1" applyBorder="1" applyAlignment="1">
      <alignment horizontal="center" vertical="center"/>
    </xf>
    <xf numFmtId="0" fontId="20" fillId="2" borderId="0" xfId="4" applyFont="1" applyFill="1" applyBorder="1"/>
    <xf numFmtId="0" fontId="20" fillId="2" borderId="0" xfId="0" applyFont="1" applyFill="1" applyBorder="1" applyAlignment="1">
      <alignment vertical="center"/>
    </xf>
    <xf numFmtId="2" fontId="20" fillId="2" borderId="0" xfId="0" applyNumberFormat="1" applyFont="1" applyFill="1" applyBorder="1" applyAlignment="1">
      <alignment vertical="center"/>
    </xf>
    <xf numFmtId="2" fontId="20" fillId="2" borderId="0" xfId="4" applyNumberFormat="1" applyFont="1" applyFill="1" applyBorder="1"/>
    <xf numFmtId="164" fontId="20" fillId="2" borderId="0" xfId="4" applyNumberFormat="1" applyFont="1" applyFill="1" applyBorder="1"/>
    <xf numFmtId="0" fontId="21" fillId="2" borderId="0" xfId="4" applyFont="1" applyFill="1"/>
    <xf numFmtId="0" fontId="23" fillId="2" borderId="0" xfId="4" applyFont="1" applyFill="1" applyAlignment="1">
      <alignment vertical="center"/>
    </xf>
    <xf numFmtId="0" fontId="20" fillId="2" borderId="0" xfId="4" applyFont="1" applyFill="1" applyBorder="1" applyAlignment="1"/>
    <xf numFmtId="0" fontId="24" fillId="2" borderId="0" xfId="4" applyFont="1" applyFill="1" applyBorder="1" applyAlignment="1"/>
    <xf numFmtId="2" fontId="20" fillId="2" borderId="0" xfId="4" applyNumberFormat="1" applyFont="1" applyFill="1" applyBorder="1" applyAlignment="1"/>
    <xf numFmtId="164" fontId="25" fillId="2" borderId="0" xfId="4" applyNumberFormat="1" applyFont="1" applyFill="1" applyBorder="1" applyAlignment="1">
      <alignment horizontal="right" vertical="center"/>
    </xf>
    <xf numFmtId="0" fontId="23" fillId="2" borderId="0" xfId="4" applyFont="1" applyFill="1"/>
    <xf numFmtId="0" fontId="20" fillId="2" borderId="12" xfId="4" applyFont="1" applyFill="1" applyBorder="1" applyAlignment="1">
      <alignment horizontal="centerContinuous" vertical="center" wrapText="1"/>
    </xf>
    <xf numFmtId="2" fontId="20" fillId="2" borderId="12" xfId="4" applyNumberFormat="1" applyFont="1" applyFill="1" applyBorder="1" applyAlignment="1">
      <alignment horizontal="center" vertical="center" wrapText="1"/>
    </xf>
    <xf numFmtId="2" fontId="20" fillId="2" borderId="2" xfId="4" applyNumberFormat="1" applyFont="1" applyFill="1" applyBorder="1" applyAlignment="1">
      <alignment horizontal="center" vertical="center" wrapText="1"/>
    </xf>
    <xf numFmtId="2" fontId="20" fillId="2" borderId="4" xfId="4" applyNumberFormat="1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center" vertical="center" wrapText="1"/>
    </xf>
    <xf numFmtId="0" fontId="20" fillId="2" borderId="2" xfId="4" applyFont="1" applyFill="1" applyBorder="1" applyAlignment="1">
      <alignment horizontal="center" vertical="center" wrapText="1"/>
    </xf>
    <xf numFmtId="169" fontId="20" fillId="2" borderId="2" xfId="4" applyNumberFormat="1" applyFont="1" applyFill="1" applyBorder="1" applyAlignment="1">
      <alignment horizontal="center" vertical="center" wrapText="1"/>
    </xf>
    <xf numFmtId="2" fontId="20" fillId="2" borderId="1" xfId="4" applyNumberFormat="1" applyFont="1" applyFill="1" applyBorder="1" applyAlignment="1">
      <alignment horizontal="center" vertical="center" wrapText="1"/>
    </xf>
    <xf numFmtId="166" fontId="20" fillId="2" borderId="2" xfId="4" applyNumberFormat="1" applyFont="1" applyFill="1" applyBorder="1" applyAlignment="1">
      <alignment horizontal="center" vertical="center" wrapText="1"/>
    </xf>
    <xf numFmtId="166" fontId="20" fillId="2" borderId="9" xfId="4" applyNumberFormat="1" applyFont="1" applyFill="1" applyBorder="1" applyAlignment="1">
      <alignment horizontal="center" vertical="center" wrapText="1"/>
    </xf>
    <xf numFmtId="0" fontId="20" fillId="2" borderId="2" xfId="4" applyNumberFormat="1" applyFont="1" applyFill="1" applyBorder="1" applyAlignment="1">
      <alignment horizontal="center" vertical="center" wrapText="1"/>
    </xf>
    <xf numFmtId="169" fontId="20" fillId="2" borderId="1" xfId="4" applyNumberFormat="1" applyFont="1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center" wrapText="1"/>
    </xf>
    <xf numFmtId="0" fontId="19" fillId="2" borderId="4" xfId="4" applyFont="1" applyFill="1" applyBorder="1" applyAlignment="1">
      <alignment horizontal="center" vertical="center" wrapText="1"/>
    </xf>
    <xf numFmtId="2" fontId="19" fillId="2" borderId="3" xfId="4" applyNumberFormat="1" applyFont="1" applyFill="1" applyBorder="1" applyAlignment="1">
      <alignment horizontal="center" vertical="center" wrapText="1"/>
    </xf>
    <xf numFmtId="169" fontId="19" fillId="2" borderId="3" xfId="4" applyNumberFormat="1" applyFont="1" applyFill="1" applyBorder="1" applyAlignment="1">
      <alignment horizontal="center" vertical="center" wrapText="1"/>
    </xf>
    <xf numFmtId="166" fontId="20" fillId="2" borderId="4" xfId="4" applyNumberFormat="1" applyFont="1" applyFill="1" applyBorder="1" applyAlignment="1">
      <alignment horizontal="center" vertical="center" wrapText="1"/>
    </xf>
    <xf numFmtId="166" fontId="20" fillId="2" borderId="10" xfId="4" applyNumberFormat="1" applyFont="1" applyFill="1" applyBorder="1" applyAlignment="1">
      <alignment horizontal="center" vertical="center" wrapText="1"/>
    </xf>
    <xf numFmtId="0" fontId="19" fillId="2" borderId="3" xfId="4" applyNumberFormat="1" applyFont="1" applyFill="1" applyBorder="1" applyAlignment="1">
      <alignment horizontal="center" vertical="center" wrapText="1"/>
    </xf>
    <xf numFmtId="170" fontId="23" fillId="2" borderId="0" xfId="4" applyNumberFormat="1" applyFont="1" applyFill="1"/>
    <xf numFmtId="0" fontId="19" fillId="2" borderId="4" xfId="4" applyFont="1" applyFill="1" applyBorder="1" applyAlignment="1">
      <alignment horizontal="left" vertical="center" wrapText="1"/>
    </xf>
    <xf numFmtId="2" fontId="19" fillId="2" borderId="4" xfId="4" applyNumberFormat="1" applyFont="1" applyFill="1" applyBorder="1" applyAlignment="1">
      <alignment horizontal="center" vertical="center" wrapText="1"/>
    </xf>
    <xf numFmtId="169" fontId="19" fillId="2" borderId="4" xfId="4" applyNumberFormat="1" applyFont="1" applyFill="1" applyBorder="1" applyAlignment="1">
      <alignment horizontal="center" vertical="center" wrapText="1"/>
    </xf>
    <xf numFmtId="166" fontId="19" fillId="2" borderId="4" xfId="4" applyNumberFormat="1" applyFont="1" applyFill="1" applyBorder="1" applyAlignment="1">
      <alignment horizontal="center" vertical="center" wrapText="1"/>
    </xf>
    <xf numFmtId="166" fontId="19" fillId="2" borderId="10" xfId="4" applyNumberFormat="1" applyFont="1" applyFill="1" applyBorder="1" applyAlignment="1">
      <alignment horizontal="center" vertical="center" wrapText="1"/>
    </xf>
    <xf numFmtId="170" fontId="19" fillId="2" borderId="4" xfId="4" applyNumberFormat="1" applyFont="1" applyFill="1" applyBorder="1" applyAlignment="1">
      <alignment horizontal="center" vertical="center" wrapText="1"/>
    </xf>
    <xf numFmtId="171" fontId="19" fillId="2" borderId="3" xfId="4" applyNumberFormat="1" applyFont="1" applyFill="1" applyBorder="1" applyAlignment="1">
      <alignment horizontal="center" vertical="center" wrapText="1"/>
    </xf>
    <xf numFmtId="2" fontId="19" fillId="2" borderId="5" xfId="4" applyNumberFormat="1" applyFont="1" applyFill="1" applyBorder="1" applyAlignment="1">
      <alignment horizontal="center" vertical="center" wrapText="1"/>
    </xf>
    <xf numFmtId="169" fontId="19" fillId="2" borderId="5" xfId="4" applyNumberFormat="1" applyFont="1" applyFill="1" applyBorder="1" applyAlignment="1">
      <alignment horizontal="center" vertical="center" wrapText="1"/>
    </xf>
    <xf numFmtId="166" fontId="19" fillId="2" borderId="5" xfId="4" applyNumberFormat="1" applyFont="1" applyFill="1" applyBorder="1" applyAlignment="1">
      <alignment horizontal="center" vertical="center" wrapText="1"/>
    </xf>
    <xf numFmtId="166" fontId="19" fillId="2" borderId="11" xfId="4" applyNumberFormat="1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2" fontId="19" fillId="2" borderId="1" xfId="4" applyNumberFormat="1" applyFont="1" applyFill="1" applyBorder="1" applyAlignment="1">
      <alignment horizontal="left" vertical="center" wrapText="1"/>
    </xf>
    <xf numFmtId="2" fontId="20" fillId="2" borderId="7" xfId="4" applyNumberFormat="1" applyFont="1" applyFill="1" applyBorder="1" applyAlignment="1">
      <alignment horizontal="center" vertical="center" wrapText="1"/>
    </xf>
    <xf numFmtId="171" fontId="20" fillId="2" borderId="1" xfId="4" applyNumberFormat="1" applyFont="1" applyFill="1" applyBorder="1" applyAlignment="1">
      <alignment horizontal="center" vertical="center" wrapText="1"/>
    </xf>
    <xf numFmtId="0" fontId="21" fillId="2" borderId="0" xfId="4" applyFont="1" applyFill="1" applyAlignment="1">
      <alignment horizontal="center"/>
    </xf>
    <xf numFmtId="170" fontId="23" fillId="2" borderId="0" xfId="4" applyNumberFormat="1" applyFont="1" applyFill="1" applyAlignment="1">
      <alignment horizontal="center"/>
    </xf>
    <xf numFmtId="2" fontId="19" fillId="2" borderId="0" xfId="4" applyNumberFormat="1" applyFont="1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left" vertical="center" wrapText="1"/>
    </xf>
    <xf numFmtId="0" fontId="19" fillId="2" borderId="5" xfId="4" applyFont="1" applyFill="1" applyBorder="1" applyAlignment="1">
      <alignment horizontal="center" vertical="center" wrapText="1"/>
    </xf>
    <xf numFmtId="0" fontId="19" fillId="2" borderId="6" xfId="4" applyFont="1" applyFill="1" applyBorder="1" applyAlignment="1">
      <alignment horizontal="left" vertical="center" wrapText="1"/>
    </xf>
    <xf numFmtId="169" fontId="19" fillId="2" borderId="6" xfId="4" applyNumberFormat="1" applyFont="1" applyFill="1" applyBorder="1" applyAlignment="1">
      <alignment horizontal="center" vertical="center" wrapText="1"/>
    </xf>
    <xf numFmtId="2" fontId="19" fillId="2" borderId="8" xfId="4" applyNumberFormat="1" applyFont="1" applyFill="1" applyBorder="1" applyAlignment="1">
      <alignment horizontal="center" vertical="center" wrapText="1"/>
    </xf>
    <xf numFmtId="171" fontId="19" fillId="2" borderId="6" xfId="4" applyNumberFormat="1" applyFont="1" applyFill="1" applyBorder="1" applyAlignment="1">
      <alignment horizontal="center" vertical="center" wrapText="1"/>
    </xf>
    <xf numFmtId="166" fontId="20" fillId="2" borderId="5" xfId="4" applyNumberFormat="1" applyFont="1" applyFill="1" applyBorder="1" applyAlignment="1">
      <alignment horizontal="center" vertical="center" wrapText="1"/>
    </xf>
    <xf numFmtId="0" fontId="19" fillId="2" borderId="7" xfId="4" applyFont="1" applyFill="1" applyBorder="1" applyAlignment="1">
      <alignment horizontal="left" vertical="center" wrapText="1"/>
    </xf>
    <xf numFmtId="166" fontId="20" fillId="2" borderId="3" xfId="4" applyNumberFormat="1" applyFont="1" applyFill="1" applyBorder="1" applyAlignment="1">
      <alignment horizontal="center" vertical="center" wrapText="1"/>
    </xf>
    <xf numFmtId="49" fontId="20" fillId="2" borderId="2" xfId="4" applyNumberFormat="1" applyFont="1" applyFill="1" applyBorder="1" applyAlignment="1">
      <alignment horizontal="center" vertical="center" wrapText="1"/>
    </xf>
    <xf numFmtId="0" fontId="27" fillId="2" borderId="0" xfId="4" applyFont="1" applyFill="1"/>
    <xf numFmtId="0" fontId="20" fillId="2" borderId="4" xfId="4" applyFont="1" applyFill="1" applyBorder="1" applyAlignment="1">
      <alignment horizontal="center" vertical="center" wrapText="1"/>
    </xf>
    <xf numFmtId="0" fontId="19" fillId="2" borderId="0" xfId="4" applyFont="1" applyFill="1" applyBorder="1" applyAlignment="1">
      <alignment horizontal="center" vertical="center" wrapText="1"/>
    </xf>
    <xf numFmtId="173" fontId="19" fillId="2" borderId="4" xfId="4" applyNumberFormat="1" applyFont="1" applyFill="1" applyBorder="1" applyAlignment="1">
      <alignment horizontal="center" vertical="center" wrapText="1"/>
    </xf>
    <xf numFmtId="166" fontId="19" fillId="2" borderId="3" xfId="4" applyNumberFormat="1" applyFont="1" applyFill="1" applyBorder="1" applyAlignment="1">
      <alignment horizontal="center" vertical="center" wrapText="1"/>
    </xf>
    <xf numFmtId="0" fontId="20" fillId="2" borderId="5" xfId="4" applyFont="1" applyFill="1" applyBorder="1" applyAlignment="1">
      <alignment horizontal="center" vertical="center" wrapText="1"/>
    </xf>
    <xf numFmtId="0" fontId="19" fillId="2" borderId="8" xfId="4" applyFont="1" applyFill="1" applyBorder="1" applyAlignment="1">
      <alignment horizontal="left" vertical="center" wrapText="1"/>
    </xf>
    <xf numFmtId="2" fontId="19" fillId="2" borderId="6" xfId="4" applyNumberFormat="1" applyFont="1" applyFill="1" applyBorder="1" applyAlignment="1">
      <alignment horizontal="center" vertical="center" wrapText="1"/>
    </xf>
    <xf numFmtId="166" fontId="19" fillId="2" borderId="6" xfId="4" applyNumberFormat="1" applyFont="1" applyFill="1" applyBorder="1" applyAlignment="1">
      <alignment horizontal="center" vertical="center" wrapText="1"/>
    </xf>
    <xf numFmtId="49" fontId="19" fillId="2" borderId="5" xfId="4" applyNumberFormat="1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vertical="center" wrapText="1"/>
    </xf>
    <xf numFmtId="171" fontId="20" fillId="2" borderId="7" xfId="4" applyNumberFormat="1" applyFont="1" applyFill="1" applyBorder="1" applyAlignment="1">
      <alignment horizontal="center" vertical="center" wrapText="1"/>
    </xf>
    <xf numFmtId="49" fontId="20" fillId="2" borderId="10" xfId="4" applyNumberFormat="1" applyFont="1" applyFill="1" applyBorder="1" applyAlignment="1">
      <alignment horizontal="center" vertical="center" wrapText="1"/>
    </xf>
    <xf numFmtId="2" fontId="21" fillId="2" borderId="0" xfId="4" applyNumberFormat="1" applyFont="1" applyFill="1" applyAlignment="1">
      <alignment horizontal="center" vertical="center"/>
    </xf>
    <xf numFmtId="170" fontId="23" fillId="2" borderId="0" xfId="4" applyNumberFormat="1" applyFont="1" applyFill="1" applyAlignment="1">
      <alignment horizontal="center" vertical="center"/>
    </xf>
    <xf numFmtId="171" fontId="19" fillId="2" borderId="0" xfId="4" applyNumberFormat="1" applyFont="1" applyFill="1" applyBorder="1" applyAlignment="1">
      <alignment horizontal="center" vertical="center" wrapText="1"/>
    </xf>
    <xf numFmtId="49" fontId="19" fillId="2" borderId="10" xfId="4" applyNumberFormat="1" applyFont="1" applyFill="1" applyBorder="1" applyAlignment="1">
      <alignment horizontal="center" vertical="center" wrapText="1"/>
    </xf>
    <xf numFmtId="166" fontId="20" fillId="2" borderId="6" xfId="4" applyNumberFormat="1" applyFont="1" applyFill="1" applyBorder="1" applyAlignment="1">
      <alignment horizontal="center" vertical="center" wrapText="1"/>
    </xf>
    <xf numFmtId="171" fontId="19" fillId="2" borderId="8" xfId="4" applyNumberFormat="1" applyFont="1" applyFill="1" applyBorder="1" applyAlignment="1">
      <alignment horizontal="center" vertical="center" wrapText="1"/>
    </xf>
    <xf numFmtId="169" fontId="20" fillId="2" borderId="4" xfId="4" applyNumberFormat="1" applyFont="1" applyFill="1" applyBorder="1" applyAlignment="1">
      <alignment horizontal="center" vertical="center" wrapText="1"/>
    </xf>
    <xf numFmtId="0" fontId="19" fillId="2" borderId="0" xfId="4" applyFont="1" applyFill="1" applyBorder="1" applyAlignment="1">
      <alignment horizontal="left" vertical="center" wrapText="1"/>
    </xf>
    <xf numFmtId="169" fontId="20" fillId="2" borderId="7" xfId="4" applyNumberFormat="1" applyFont="1" applyFill="1" applyBorder="1" applyAlignment="1">
      <alignment horizontal="center" vertical="center" wrapText="1"/>
    </xf>
    <xf numFmtId="169" fontId="20" fillId="2" borderId="3" xfId="4" applyNumberFormat="1" applyFont="1" applyFill="1" applyBorder="1" applyAlignment="1">
      <alignment horizontal="center" vertical="center" wrapText="1"/>
    </xf>
    <xf numFmtId="169" fontId="19" fillId="2" borderId="0" xfId="4" applyNumberFormat="1" applyFont="1" applyFill="1" applyBorder="1" applyAlignment="1">
      <alignment horizontal="center" vertical="center" wrapText="1"/>
    </xf>
    <xf numFmtId="169" fontId="20" fillId="2" borderId="6" xfId="4" applyNumberFormat="1" applyFont="1" applyFill="1" applyBorder="1" applyAlignment="1">
      <alignment horizontal="center" vertical="center" wrapText="1"/>
    </xf>
    <xf numFmtId="169" fontId="19" fillId="2" borderId="8" xfId="4" applyNumberFormat="1" applyFont="1" applyFill="1" applyBorder="1" applyAlignment="1">
      <alignment horizontal="center" vertical="center" wrapText="1"/>
    </xf>
    <xf numFmtId="2" fontId="23" fillId="2" borderId="0" xfId="4" applyNumberFormat="1" applyFont="1" applyFill="1"/>
    <xf numFmtId="166" fontId="23" fillId="2" borderId="0" xfId="4" applyNumberFormat="1" applyFont="1" applyFill="1"/>
    <xf numFmtId="164" fontId="23" fillId="2" borderId="0" xfId="4" applyNumberFormat="1" applyFont="1" applyFill="1"/>
    <xf numFmtId="0" fontId="19" fillId="2" borderId="0" xfId="4" applyFont="1" applyFill="1" applyBorder="1"/>
    <xf numFmtId="2" fontId="19" fillId="2" borderId="0" xfId="4" applyNumberFormat="1" applyFont="1" applyFill="1" applyBorder="1"/>
    <xf numFmtId="164" fontId="19" fillId="2" borderId="0" xfId="4" applyNumberFormat="1" applyFont="1" applyFill="1" applyBorder="1"/>
    <xf numFmtId="0" fontId="24" fillId="2" borderId="0" xfId="0" applyFont="1" applyFill="1" applyBorder="1" applyAlignment="1">
      <alignment vertical="center"/>
    </xf>
    <xf numFmtId="2" fontId="24" fillId="2" borderId="0" xfId="0" applyNumberFormat="1" applyFont="1" applyFill="1" applyBorder="1" applyAlignment="1">
      <alignment vertical="center"/>
    </xf>
    <xf numFmtId="0" fontId="24" fillId="2" borderId="0" xfId="0" applyFont="1" applyFill="1"/>
    <xf numFmtId="2" fontId="28" fillId="2" borderId="0" xfId="0" applyNumberFormat="1" applyFont="1" applyFill="1"/>
    <xf numFmtId="0" fontId="29" fillId="2" borderId="0" xfId="0" applyFont="1" applyFill="1"/>
    <xf numFmtId="2" fontId="29" fillId="2" borderId="0" xfId="0" applyNumberFormat="1" applyFont="1" applyFill="1"/>
    <xf numFmtId="2" fontId="19" fillId="2" borderId="0" xfId="0" applyNumberFormat="1" applyFont="1" applyFill="1" applyAlignment="1"/>
    <xf numFmtId="0" fontId="19" fillId="2" borderId="0" xfId="0" applyFont="1" applyFill="1" applyBorder="1" applyAlignment="1"/>
    <xf numFmtId="0" fontId="24" fillId="2" borderId="0" xfId="0" applyFont="1" applyFill="1" applyBorder="1" applyAlignment="1">
      <alignment horizontal="left" vertical="center"/>
    </xf>
    <xf numFmtId="2" fontId="29" fillId="2" borderId="0" xfId="0" applyNumberFormat="1" applyFont="1" applyFill="1" applyBorder="1"/>
    <xf numFmtId="0" fontId="30" fillId="2" borderId="0" xfId="0" applyFont="1" applyFill="1" applyBorder="1"/>
    <xf numFmtId="2" fontId="30" fillId="2" borderId="0" xfId="0" applyNumberFormat="1" applyFont="1" applyFill="1" applyBorder="1"/>
    <xf numFmtId="2" fontId="24" fillId="2" borderId="0" xfId="0" applyNumberFormat="1" applyFont="1" applyFill="1" applyBorder="1"/>
    <xf numFmtId="167" fontId="19" fillId="2" borderId="0" xfId="0" applyNumberFormat="1" applyFont="1" applyFill="1" applyBorder="1"/>
    <xf numFmtId="0" fontId="31" fillId="2" borderId="0" xfId="4" applyFont="1" applyFill="1"/>
    <xf numFmtId="2" fontId="31" fillId="2" borderId="0" xfId="4" applyNumberFormat="1" applyFont="1" applyFill="1"/>
    <xf numFmtId="167" fontId="20" fillId="2" borderId="12" xfId="4" applyNumberFormat="1" applyFont="1" applyFill="1" applyBorder="1" applyAlignment="1">
      <alignment horizontal="center" vertical="center" wrapText="1"/>
    </xf>
    <xf numFmtId="0" fontId="19" fillId="2" borderId="12" xfId="4" applyFont="1" applyFill="1" applyBorder="1" applyAlignment="1">
      <alignment vertical="center" wrapText="1"/>
    </xf>
    <xf numFmtId="2" fontId="23" fillId="2" borderId="0" xfId="4" applyNumberFormat="1" applyFont="1" applyFill="1" applyAlignment="1">
      <alignment horizontal="center"/>
    </xf>
    <xf numFmtId="0" fontId="23" fillId="2" borderId="0" xfId="4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vertical="top"/>
    </xf>
    <xf numFmtId="0" fontId="31" fillId="3" borderId="0" xfId="4" applyFont="1" applyFill="1" applyAlignment="1">
      <alignment vertical="center"/>
    </xf>
    <xf numFmtId="0" fontId="34" fillId="3" borderId="0" xfId="4" applyFont="1" applyFill="1" applyAlignment="1">
      <alignment horizontal="center"/>
    </xf>
    <xf numFmtId="167" fontId="19" fillId="2" borderId="19" xfId="4" applyNumberFormat="1" applyFont="1" applyFill="1" applyBorder="1" applyAlignment="1">
      <alignment horizontal="center" vertical="center" wrapText="1"/>
    </xf>
    <xf numFmtId="0" fontId="31" fillId="3" borderId="0" xfId="4" applyFont="1" applyFill="1"/>
    <xf numFmtId="167" fontId="20" fillId="2" borderId="21" xfId="4" applyNumberFormat="1" applyFont="1" applyFill="1" applyBorder="1" applyAlignment="1">
      <alignment horizontal="center" vertical="center" wrapText="1"/>
    </xf>
    <xf numFmtId="0" fontId="31" fillId="3" borderId="0" xfId="4" applyFont="1" applyFill="1" applyAlignment="1">
      <alignment wrapText="1"/>
    </xf>
    <xf numFmtId="0" fontId="31" fillId="3" borderId="0" xfId="4" applyFont="1" applyFill="1" applyAlignment="1">
      <alignment vertical="center" wrapText="1"/>
    </xf>
    <xf numFmtId="2" fontId="19" fillId="2" borderId="12" xfId="4" applyNumberFormat="1" applyFont="1" applyFill="1" applyBorder="1" applyAlignment="1">
      <alignment horizontal="center" vertical="center" wrapText="1"/>
    </xf>
    <xf numFmtId="167" fontId="19" fillId="2" borderId="12" xfId="4" applyNumberFormat="1" applyFont="1" applyFill="1" applyBorder="1" applyAlignment="1">
      <alignment horizontal="center" vertical="center" wrapText="1"/>
    </xf>
    <xf numFmtId="0" fontId="23" fillId="0" borderId="0" xfId="4" applyFont="1" applyFill="1" applyAlignment="1">
      <alignment wrapText="1"/>
    </xf>
    <xf numFmtId="2" fontId="23" fillId="0" borderId="0" xfId="4" applyNumberFormat="1" applyFont="1" applyFill="1" applyAlignment="1">
      <alignment wrapText="1"/>
    </xf>
    <xf numFmtId="2" fontId="23" fillId="0" borderId="0" xfId="4" applyNumberFormat="1" applyFont="1" applyFill="1" applyAlignment="1">
      <alignment horizontal="center" wrapText="1"/>
    </xf>
    <xf numFmtId="0" fontId="23" fillId="0" borderId="0" xfId="4" applyFont="1" applyFill="1" applyAlignment="1">
      <alignment horizontal="center" wrapText="1"/>
    </xf>
    <xf numFmtId="0" fontId="20" fillId="0" borderId="0" xfId="4" applyFont="1" applyFill="1" applyAlignment="1">
      <alignment horizontal="center" vertical="center" wrapText="1"/>
    </xf>
    <xf numFmtId="0" fontId="24" fillId="0" borderId="0" xfId="4" applyFont="1" applyFill="1" applyAlignment="1">
      <alignment horizontal="right" vertical="center" wrapText="1"/>
    </xf>
    <xf numFmtId="167" fontId="20" fillId="0" borderId="19" xfId="4" applyNumberFormat="1" applyFont="1" applyFill="1" applyBorder="1" applyAlignment="1">
      <alignment horizontal="center" vertical="center" wrapText="1"/>
    </xf>
    <xf numFmtId="0" fontId="19" fillId="0" borderId="18" xfId="4" applyFont="1" applyFill="1" applyBorder="1" applyAlignment="1">
      <alignment horizontal="center" vertical="center" wrapText="1"/>
    </xf>
    <xf numFmtId="2" fontId="19" fillId="0" borderId="12" xfId="4" applyNumberFormat="1" applyFont="1" applyFill="1" applyBorder="1" applyAlignment="1">
      <alignment horizontal="left" vertical="center" wrapText="1"/>
    </xf>
    <xf numFmtId="167" fontId="20" fillId="0" borderId="12" xfId="4" applyNumberFormat="1" applyFont="1" applyFill="1" applyBorder="1" applyAlignment="1">
      <alignment horizontal="center" vertical="center" wrapText="1"/>
    </xf>
    <xf numFmtId="167" fontId="19" fillId="0" borderId="12" xfId="4" applyNumberFormat="1" applyFont="1" applyFill="1" applyBorder="1" applyAlignment="1">
      <alignment horizontal="center" vertical="center" wrapText="1"/>
    </xf>
    <xf numFmtId="167" fontId="19" fillId="0" borderId="19" xfId="4" applyNumberFormat="1" applyFont="1" applyFill="1" applyBorder="1" applyAlignment="1">
      <alignment horizontal="center" vertical="center" wrapText="1"/>
    </xf>
    <xf numFmtId="0" fontId="23" fillId="0" borderId="0" xfId="4" applyFont="1" applyFill="1"/>
    <xf numFmtId="0" fontId="19" fillId="0" borderId="12" xfId="4" applyFont="1" applyFill="1" applyBorder="1" applyAlignment="1">
      <alignment vertical="center" wrapText="1"/>
    </xf>
    <xf numFmtId="0" fontId="19" fillId="0" borderId="12" xfId="4" applyFont="1" applyFill="1" applyBorder="1" applyAlignment="1">
      <alignment horizontal="left" vertical="center" wrapText="1"/>
    </xf>
    <xf numFmtId="167" fontId="19" fillId="0" borderId="21" xfId="4" applyNumberFormat="1" applyFont="1" applyFill="1" applyBorder="1" applyAlignment="1">
      <alignment horizontal="center" vertical="center" wrapText="1"/>
    </xf>
    <xf numFmtId="0" fontId="24" fillId="0" borderId="12" xfId="4" applyFont="1" applyFill="1" applyBorder="1" applyAlignment="1">
      <alignment horizontal="center" vertical="center" wrapText="1"/>
    </xf>
    <xf numFmtId="0" fontId="19" fillId="0" borderId="20" xfId="4" applyFont="1" applyFill="1" applyBorder="1" applyAlignment="1">
      <alignment horizontal="center" vertical="center" wrapText="1"/>
    </xf>
    <xf numFmtId="0" fontId="19" fillId="0" borderId="21" xfId="4" applyFont="1" applyFill="1" applyBorder="1" applyAlignment="1">
      <alignment horizontal="left" vertical="center" wrapText="1"/>
    </xf>
    <xf numFmtId="0" fontId="19" fillId="0" borderId="4" xfId="4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left" vertical="center" wrapText="1"/>
    </xf>
    <xf numFmtId="167" fontId="20" fillId="0" borderId="4" xfId="4" applyNumberFormat="1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vertical="center" wrapText="1"/>
    </xf>
    <xf numFmtId="0" fontId="24" fillId="0" borderId="4" xfId="4" applyFont="1" applyFill="1" applyBorder="1" applyAlignment="1">
      <alignment horizontal="center" vertical="center" wrapText="1"/>
    </xf>
    <xf numFmtId="167" fontId="19" fillId="0" borderId="4" xfId="4" applyNumberFormat="1" applyFont="1" applyFill="1" applyBorder="1" applyAlignment="1">
      <alignment horizontal="center" vertical="center" wrapText="1"/>
    </xf>
    <xf numFmtId="167" fontId="19" fillId="0" borderId="3" xfId="4" applyNumberFormat="1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vertical="center" wrapText="1"/>
    </xf>
    <xf numFmtId="0" fontId="19" fillId="0" borderId="5" xfId="4" applyFont="1" applyFill="1" applyBorder="1" applyAlignment="1">
      <alignment horizontal="left" vertical="center" wrapText="1"/>
    </xf>
    <xf numFmtId="167" fontId="19" fillId="0" borderId="5" xfId="4" applyNumberFormat="1" applyFont="1" applyFill="1" applyBorder="1" applyAlignment="1">
      <alignment horizontal="center" vertical="center" wrapText="1"/>
    </xf>
    <xf numFmtId="167" fontId="19" fillId="0" borderId="6" xfId="4" applyNumberFormat="1" applyFont="1" applyFill="1" applyBorder="1" applyAlignment="1">
      <alignment horizontal="center" vertical="center" wrapText="1"/>
    </xf>
    <xf numFmtId="0" fontId="19" fillId="0" borderId="0" xfId="4" applyFont="1" applyFill="1" applyBorder="1"/>
    <xf numFmtId="2" fontId="19" fillId="0" borderId="0" xfId="4" applyNumberFormat="1" applyFont="1" applyFill="1" applyBorder="1"/>
    <xf numFmtId="0" fontId="24" fillId="0" borderId="0" xfId="0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0" fontId="20" fillId="0" borderId="0" xfId="4" applyFont="1" applyFill="1" applyBorder="1" applyAlignment="1">
      <alignment horizontal="center"/>
    </xf>
    <xf numFmtId="0" fontId="21" fillId="0" borderId="0" xfId="4" applyFont="1" applyFill="1"/>
    <xf numFmtId="0" fontId="20" fillId="0" borderId="0" xfId="0" applyFont="1" applyFill="1" applyBorder="1" applyAlignment="1">
      <alignment vertical="center"/>
    </xf>
    <xf numFmtId="2" fontId="20" fillId="0" borderId="0" xfId="4" applyNumberFormat="1" applyFont="1" applyFill="1" applyBorder="1" applyAlignment="1">
      <alignment horizontal="center"/>
    </xf>
    <xf numFmtId="0" fontId="24" fillId="0" borderId="0" xfId="0" applyFont="1" applyFill="1"/>
    <xf numFmtId="2" fontId="23" fillId="0" borderId="0" xfId="4" applyNumberFormat="1" applyFont="1" applyFill="1"/>
    <xf numFmtId="0" fontId="24" fillId="0" borderId="0" xfId="0" applyFont="1" applyFill="1" applyBorder="1" applyAlignment="1">
      <alignment horizontal="left" vertical="center"/>
    </xf>
    <xf numFmtId="0" fontId="23" fillId="0" borderId="0" xfId="4" applyFont="1" applyFill="1" applyAlignment="1">
      <alignment vertical="center"/>
    </xf>
    <xf numFmtId="0" fontId="36" fillId="0" borderId="0" xfId="4" applyFont="1" applyFill="1" applyAlignment="1">
      <alignment vertical="center" wrapText="1"/>
    </xf>
    <xf numFmtId="0" fontId="20" fillId="0" borderId="15" xfId="4" applyFont="1" applyFill="1" applyBorder="1" applyAlignment="1">
      <alignment horizontal="center" vertical="center" wrapText="1"/>
    </xf>
    <xf numFmtId="0" fontId="20" fillId="0" borderId="16" xfId="4" applyFont="1" applyFill="1" applyBorder="1" applyAlignment="1">
      <alignment horizontal="center" vertical="center" wrapText="1"/>
    </xf>
    <xf numFmtId="2" fontId="20" fillId="0" borderId="16" xfId="4" applyNumberFormat="1" applyFont="1" applyFill="1" applyBorder="1" applyAlignment="1">
      <alignment horizontal="center" vertical="center" wrapText="1"/>
    </xf>
    <xf numFmtId="0" fontId="20" fillId="0" borderId="17" xfId="4" applyFont="1" applyFill="1" applyBorder="1" applyAlignment="1">
      <alignment horizontal="center" vertical="center" wrapText="1"/>
    </xf>
    <xf numFmtId="0" fontId="20" fillId="0" borderId="18" xfId="4" applyFont="1" applyFill="1" applyBorder="1" applyAlignment="1">
      <alignment horizontal="center" vertical="center" wrapText="1"/>
    </xf>
    <xf numFmtId="0" fontId="20" fillId="0" borderId="12" xfId="4" applyFont="1" applyFill="1" applyBorder="1" applyAlignment="1">
      <alignment horizontal="center" vertical="center" wrapText="1"/>
    </xf>
    <xf numFmtId="2" fontId="20" fillId="0" borderId="0" xfId="0" applyNumberFormat="1" applyFont="1" applyFill="1"/>
    <xf numFmtId="0" fontId="19" fillId="0" borderId="0" xfId="0" applyFont="1" applyFill="1"/>
    <xf numFmtId="2" fontId="19" fillId="0" borderId="0" xfId="0" applyNumberFormat="1" applyFont="1" applyFill="1" applyBorder="1"/>
    <xf numFmtId="0" fontId="24" fillId="0" borderId="0" xfId="0" applyFont="1" applyFill="1" applyBorder="1"/>
    <xf numFmtId="2" fontId="19" fillId="0" borderId="12" xfId="4" applyNumberFormat="1" applyFont="1" applyFill="1" applyBorder="1" applyAlignment="1">
      <alignment horizontal="center" vertical="center" wrapText="1"/>
    </xf>
    <xf numFmtId="167" fontId="19" fillId="0" borderId="12" xfId="4" applyNumberFormat="1" applyFont="1" applyFill="1" applyBorder="1" applyAlignment="1">
      <alignment horizontal="center" vertical="center" wrapText="1"/>
    </xf>
    <xf numFmtId="0" fontId="20" fillId="0" borderId="12" xfId="4" applyFont="1" applyFill="1" applyBorder="1" applyAlignment="1">
      <alignment horizontal="center" vertical="center" wrapText="1"/>
    </xf>
    <xf numFmtId="0" fontId="19" fillId="2" borderId="12" xfId="4" applyFont="1" applyFill="1" applyBorder="1" applyAlignment="1">
      <alignment horizontal="center" vertical="center" wrapText="1"/>
    </xf>
    <xf numFmtId="0" fontId="20" fillId="0" borderId="0" xfId="4" applyFont="1" applyFill="1" applyAlignment="1">
      <alignment horizontal="center" vertical="center" wrapText="1"/>
    </xf>
    <xf numFmtId="167" fontId="19" fillId="0" borderId="12" xfId="4" applyNumberFormat="1" applyFont="1" applyFill="1" applyBorder="1" applyAlignment="1">
      <alignment horizontal="center" vertical="center" wrapText="1"/>
    </xf>
    <xf numFmtId="0" fontId="20" fillId="0" borderId="12" xfId="4" applyFont="1" applyFill="1" applyBorder="1" applyAlignment="1">
      <alignment horizontal="center" vertical="center" wrapText="1"/>
    </xf>
    <xf numFmtId="0" fontId="19" fillId="2" borderId="12" xfId="4" applyFont="1" applyFill="1" applyBorder="1" applyAlignment="1">
      <alignment horizontal="center" vertical="center" wrapText="1"/>
    </xf>
    <xf numFmtId="2" fontId="19" fillId="2" borderId="12" xfId="4" applyNumberFormat="1" applyFont="1" applyFill="1" applyBorder="1" applyAlignment="1">
      <alignment horizontal="left" vertical="center" wrapText="1"/>
    </xf>
    <xf numFmtId="167" fontId="37" fillId="2" borderId="12" xfId="4" applyNumberFormat="1" applyFont="1" applyFill="1" applyBorder="1" applyAlignment="1">
      <alignment horizontal="center" vertical="center" wrapText="1"/>
    </xf>
    <xf numFmtId="167" fontId="24" fillId="2" borderId="12" xfId="4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4" applyFont="1" applyFill="1" applyAlignment="1">
      <alignment horizontal="center" vertical="center" wrapText="1"/>
    </xf>
    <xf numFmtId="167" fontId="19" fillId="0" borderId="4" xfId="4" applyNumberFormat="1" applyFont="1" applyFill="1" applyBorder="1" applyAlignment="1">
      <alignment horizontal="center" vertical="center" wrapText="1"/>
    </xf>
    <xf numFmtId="167" fontId="19" fillId="0" borderId="5" xfId="4" applyNumberFormat="1" applyFont="1" applyFill="1" applyBorder="1" applyAlignment="1">
      <alignment horizontal="center" vertical="center" wrapText="1"/>
    </xf>
    <xf numFmtId="167" fontId="19" fillId="0" borderId="12" xfId="4" applyNumberFormat="1" applyFont="1" applyFill="1" applyBorder="1" applyAlignment="1">
      <alignment horizontal="center" vertical="center" wrapText="1"/>
    </xf>
    <xf numFmtId="167" fontId="19" fillId="0" borderId="21" xfId="4" applyNumberFormat="1" applyFont="1" applyFill="1" applyBorder="1" applyAlignment="1">
      <alignment horizontal="center" vertical="center" wrapText="1"/>
    </xf>
    <xf numFmtId="0" fontId="37" fillId="0" borderId="0" xfId="4" applyFont="1" applyFill="1" applyAlignment="1">
      <alignment horizontal="center" vertical="center" wrapText="1"/>
    </xf>
    <xf numFmtId="0" fontId="20" fillId="0" borderId="12" xfId="4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justify" vertical="center" wrapText="1"/>
    </xf>
    <xf numFmtId="167" fontId="4" fillId="2" borderId="4" xfId="0" applyNumberFormat="1" applyFont="1" applyFill="1" applyBorder="1" applyAlignment="1">
      <alignment horizontal="justify" vertical="center" wrapText="1"/>
    </xf>
    <xf numFmtId="167" fontId="4" fillId="2" borderId="5" xfId="0" applyNumberFormat="1" applyFont="1" applyFill="1" applyBorder="1" applyAlignment="1">
      <alignment horizontal="justify" vertical="center" wrapText="1"/>
    </xf>
    <xf numFmtId="0" fontId="11" fillId="2" borderId="12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  <xf numFmtId="0" fontId="10" fillId="2" borderId="12" xfId="4" applyFont="1" applyFill="1" applyBorder="1" applyAlignment="1">
      <alignment horizontal="center" vertical="center" wrapText="1"/>
    </xf>
    <xf numFmtId="2" fontId="10" fillId="2" borderId="12" xfId="4" applyNumberFormat="1" applyFont="1" applyFill="1" applyBorder="1" applyAlignment="1">
      <alignment horizontal="center" vertical="center" wrapText="1"/>
    </xf>
    <xf numFmtId="164" fontId="3" fillId="2" borderId="2" xfId="4" applyNumberFormat="1" applyFont="1" applyFill="1" applyBorder="1" applyAlignment="1">
      <alignment horizontal="center" vertical="center" wrapText="1"/>
    </xf>
    <xf numFmtId="164" fontId="3" fillId="2" borderId="5" xfId="4" applyNumberFormat="1" applyFont="1" applyFill="1" applyBorder="1" applyAlignment="1">
      <alignment horizontal="center" vertical="center" wrapText="1"/>
    </xf>
    <xf numFmtId="2" fontId="11" fillId="2" borderId="2" xfId="4" applyNumberFormat="1" applyFont="1" applyFill="1" applyBorder="1" applyAlignment="1">
      <alignment horizontal="center" vertical="center" wrapText="1"/>
    </xf>
    <xf numFmtId="2" fontId="11" fillId="2" borderId="4" xfId="4" applyNumberFormat="1" applyFont="1" applyFill="1" applyBorder="1" applyAlignment="1">
      <alignment horizontal="center" vertical="center" wrapText="1"/>
    </xf>
    <xf numFmtId="2" fontId="11" fillId="2" borderId="5" xfId="4" applyNumberFormat="1" applyFont="1" applyFill="1" applyBorder="1" applyAlignment="1">
      <alignment horizontal="center" vertical="center" wrapText="1"/>
    </xf>
    <xf numFmtId="167" fontId="18" fillId="2" borderId="2" xfId="0" applyNumberFormat="1" applyFont="1" applyFill="1" applyBorder="1" applyAlignment="1">
      <alignment horizontal="left" vertical="center" wrapText="1"/>
    </xf>
    <xf numFmtId="167" fontId="18" fillId="2" borderId="4" xfId="0" applyNumberFormat="1" applyFont="1" applyFill="1" applyBorder="1" applyAlignment="1">
      <alignment horizontal="left" vertical="center" wrapText="1"/>
    </xf>
    <xf numFmtId="167" fontId="18" fillId="2" borderId="5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2" fontId="10" fillId="2" borderId="2" xfId="4" applyNumberFormat="1" applyFont="1" applyFill="1" applyBorder="1" applyAlignment="1">
      <alignment horizontal="center" vertical="center" wrapText="1"/>
    </xf>
    <xf numFmtId="2" fontId="10" fillId="2" borderId="5" xfId="4" applyNumberFormat="1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justify" vertical="center" wrapText="1"/>
    </xf>
    <xf numFmtId="165" fontId="3" fillId="2" borderId="4" xfId="0" applyNumberFormat="1" applyFont="1" applyFill="1" applyBorder="1" applyAlignment="1">
      <alignment horizontal="justify" vertical="center" wrapText="1"/>
    </xf>
    <xf numFmtId="165" fontId="3" fillId="2" borderId="5" xfId="0" applyNumberFormat="1" applyFont="1" applyFill="1" applyBorder="1" applyAlignment="1">
      <alignment horizontal="justify" vertical="center" wrapText="1"/>
    </xf>
    <xf numFmtId="0" fontId="20" fillId="2" borderId="2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center" wrapText="1"/>
    </xf>
    <xf numFmtId="165" fontId="19" fillId="2" borderId="9" xfId="0" applyNumberFormat="1" applyFont="1" applyFill="1" applyBorder="1" applyAlignment="1">
      <alignment horizontal="justify" vertical="center" wrapText="1"/>
    </xf>
    <xf numFmtId="165" fontId="20" fillId="2" borderId="10" xfId="0" applyNumberFormat="1" applyFont="1" applyFill="1" applyBorder="1" applyAlignment="1">
      <alignment horizontal="justify" vertical="center" wrapText="1"/>
    </xf>
    <xf numFmtId="165" fontId="20" fillId="2" borderId="11" xfId="0" applyNumberFormat="1" applyFont="1" applyFill="1" applyBorder="1" applyAlignment="1">
      <alignment horizontal="justify" vertical="center" wrapText="1"/>
    </xf>
    <xf numFmtId="0" fontId="19" fillId="2" borderId="1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horizontal="center" vertical="center" wrapText="1"/>
    </xf>
    <xf numFmtId="0" fontId="20" fillId="2" borderId="12" xfId="4" applyFont="1" applyFill="1" applyBorder="1" applyAlignment="1">
      <alignment horizontal="center" vertical="center" wrapText="1"/>
    </xf>
    <xf numFmtId="2" fontId="20" fillId="2" borderId="12" xfId="4" applyNumberFormat="1" applyFont="1" applyFill="1" applyBorder="1" applyAlignment="1">
      <alignment horizontal="center" vertical="center" wrapText="1"/>
    </xf>
    <xf numFmtId="2" fontId="20" fillId="2" borderId="2" xfId="4" applyNumberFormat="1" applyFont="1" applyFill="1" applyBorder="1" applyAlignment="1">
      <alignment horizontal="center" vertical="center" wrapText="1"/>
    </xf>
    <xf numFmtId="2" fontId="20" fillId="2" borderId="5" xfId="4" applyNumberFormat="1" applyFont="1" applyFill="1" applyBorder="1" applyAlignment="1">
      <alignment horizontal="center" vertical="center" wrapText="1"/>
    </xf>
    <xf numFmtId="0" fontId="20" fillId="2" borderId="13" xfId="4" applyFont="1" applyFill="1" applyBorder="1" applyAlignment="1">
      <alignment horizontal="center" vertical="center" wrapText="1"/>
    </xf>
    <xf numFmtId="0" fontId="20" fillId="2" borderId="14" xfId="4" applyFont="1" applyFill="1" applyBorder="1" applyAlignment="1">
      <alignment horizontal="center" vertical="center" wrapText="1"/>
    </xf>
    <xf numFmtId="0" fontId="20" fillId="2" borderId="14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 wrapText="1"/>
    </xf>
    <xf numFmtId="164" fontId="20" fillId="2" borderId="2" xfId="4" applyNumberFormat="1" applyFont="1" applyFill="1" applyBorder="1" applyAlignment="1">
      <alignment horizontal="center" vertical="center" wrapText="1"/>
    </xf>
    <xf numFmtId="164" fontId="20" fillId="2" borderId="5" xfId="4" applyNumberFormat="1" applyFont="1" applyFill="1" applyBorder="1" applyAlignment="1">
      <alignment horizontal="center" vertical="center" wrapText="1"/>
    </xf>
    <xf numFmtId="167" fontId="19" fillId="2" borderId="9" xfId="0" applyNumberFormat="1" applyFont="1" applyFill="1" applyBorder="1" applyAlignment="1">
      <alignment horizontal="justify" vertical="center" wrapText="1"/>
    </xf>
    <xf numFmtId="167" fontId="19" fillId="2" borderId="10" xfId="0" applyNumberFormat="1" applyFont="1" applyFill="1" applyBorder="1" applyAlignment="1">
      <alignment horizontal="justify" vertical="center" wrapText="1"/>
    </xf>
    <xf numFmtId="167" fontId="19" fillId="2" borderId="11" xfId="0" applyNumberFormat="1" applyFont="1" applyFill="1" applyBorder="1" applyAlignment="1">
      <alignment horizontal="justify" vertical="center" wrapText="1"/>
    </xf>
    <xf numFmtId="2" fontId="19" fillId="2" borderId="2" xfId="4" applyNumberFormat="1" applyFont="1" applyFill="1" applyBorder="1" applyAlignment="1">
      <alignment horizontal="center" vertical="center" wrapText="1"/>
    </xf>
    <xf numFmtId="2" fontId="19" fillId="2" borderId="4" xfId="4" applyNumberFormat="1" applyFont="1" applyFill="1" applyBorder="1" applyAlignment="1">
      <alignment horizontal="center" vertical="center" wrapText="1"/>
    </xf>
    <xf numFmtId="2" fontId="19" fillId="2" borderId="5" xfId="4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right" vertical="center"/>
    </xf>
    <xf numFmtId="0" fontId="19" fillId="2" borderId="2" xfId="4" applyFont="1" applyFill="1" applyBorder="1" applyAlignment="1">
      <alignment horizontal="center" vertical="center" wrapText="1"/>
    </xf>
    <xf numFmtId="0" fontId="19" fillId="2" borderId="4" xfId="4" applyFont="1" applyFill="1" applyBorder="1" applyAlignment="1">
      <alignment horizontal="center" vertical="center" wrapText="1"/>
    </xf>
    <xf numFmtId="0" fontId="19" fillId="2" borderId="5" xfId="4" applyFont="1" applyFill="1" applyBorder="1" applyAlignment="1">
      <alignment horizontal="center" vertical="center" wrapText="1"/>
    </xf>
    <xf numFmtId="167" fontId="19" fillId="2" borderId="2" xfId="0" applyNumberFormat="1" applyFont="1" applyFill="1" applyBorder="1" applyAlignment="1">
      <alignment horizontal="justify" vertical="center" wrapText="1"/>
    </xf>
    <xf numFmtId="167" fontId="19" fillId="2" borderId="4" xfId="0" applyNumberFormat="1" applyFont="1" applyFill="1" applyBorder="1" applyAlignment="1">
      <alignment horizontal="justify" vertical="center" wrapText="1"/>
    </xf>
    <xf numFmtId="167" fontId="19" fillId="2" borderId="5" xfId="0" applyNumberFormat="1" applyFont="1" applyFill="1" applyBorder="1" applyAlignment="1">
      <alignment horizontal="justify" vertical="center" wrapText="1"/>
    </xf>
    <xf numFmtId="167" fontId="24" fillId="2" borderId="9" xfId="0" applyNumberFormat="1" applyFont="1" applyFill="1" applyBorder="1" applyAlignment="1">
      <alignment horizontal="justify" vertical="center" wrapText="1"/>
    </xf>
    <xf numFmtId="0" fontId="36" fillId="2" borderId="0" xfId="4" applyFont="1" applyFill="1" applyAlignment="1">
      <alignment horizontal="center" vertical="center" wrapText="1"/>
    </xf>
    <xf numFmtId="0" fontId="24" fillId="2" borderId="0" xfId="4" applyFont="1" applyFill="1" applyAlignment="1">
      <alignment horizontal="right" vertical="center" wrapText="1"/>
    </xf>
    <xf numFmtId="0" fontId="20" fillId="2" borderId="16" xfId="4" applyFont="1" applyFill="1" applyBorder="1" applyAlignment="1">
      <alignment horizontal="center" vertical="center" wrapText="1"/>
    </xf>
    <xf numFmtId="2" fontId="20" fillId="2" borderId="16" xfId="4" applyNumberFormat="1" applyFont="1" applyFill="1" applyBorder="1" applyAlignment="1">
      <alignment horizontal="center" vertical="center" wrapText="1"/>
    </xf>
    <xf numFmtId="2" fontId="20" fillId="2" borderId="22" xfId="4" applyNumberFormat="1" applyFont="1" applyFill="1" applyBorder="1" applyAlignment="1">
      <alignment horizontal="center" vertical="center" wrapText="1"/>
    </xf>
    <xf numFmtId="0" fontId="20" fillId="2" borderId="22" xfId="4" applyFont="1" applyFill="1" applyBorder="1" applyAlignment="1">
      <alignment horizontal="center" vertical="center" wrapText="1"/>
    </xf>
    <xf numFmtId="165" fontId="20" fillId="2" borderId="23" xfId="4" applyNumberFormat="1" applyFont="1" applyFill="1" applyBorder="1" applyAlignment="1">
      <alignment horizontal="center" vertical="center" wrapText="1"/>
    </xf>
    <xf numFmtId="165" fontId="20" fillId="2" borderId="24" xfId="4" applyNumberFormat="1" applyFont="1" applyFill="1" applyBorder="1" applyAlignment="1">
      <alignment horizontal="center" vertical="center" wrapText="1"/>
    </xf>
    <xf numFmtId="2" fontId="19" fillId="2" borderId="13" xfId="4" applyNumberFormat="1" applyFont="1" applyFill="1" applyBorder="1" applyAlignment="1">
      <alignment horizontal="left" vertical="center" wrapText="1"/>
    </xf>
    <xf numFmtId="0" fontId="19" fillId="2" borderId="21" xfId="4" applyFont="1" applyFill="1" applyBorder="1" applyAlignment="1">
      <alignment vertical="center" wrapText="1"/>
    </xf>
    <xf numFmtId="0" fontId="24" fillId="0" borderId="0" xfId="4" applyFont="1" applyAlignment="1">
      <alignment horizontal="right" vertical="center" wrapText="1"/>
    </xf>
    <xf numFmtId="0" fontId="20" fillId="0" borderId="12" xfId="4" applyFont="1" applyBorder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2" fontId="19" fillId="0" borderId="12" xfId="4" applyNumberFormat="1" applyFont="1" applyBorder="1" applyAlignment="1">
      <alignment horizontal="left" vertical="center" wrapText="1"/>
    </xf>
    <xf numFmtId="0" fontId="19" fillId="0" borderId="12" xfId="4" applyFont="1" applyBorder="1" applyAlignment="1">
      <alignment horizontal="left" vertical="center" wrapText="1"/>
    </xf>
    <xf numFmtId="0" fontId="19" fillId="0" borderId="12" xfId="4" applyFont="1" applyBorder="1" applyAlignment="1">
      <alignment vertical="center" wrapText="1"/>
    </xf>
    <xf numFmtId="167" fontId="19" fillId="0" borderId="12" xfId="4" applyNumberFormat="1" applyFont="1" applyBorder="1" applyAlignment="1">
      <alignment horizontal="center" vertical="center" wrapText="1"/>
    </xf>
  </cellXfs>
  <cellStyles count="12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3" xfId="5" xr:uid="{00000000-0005-0000-0000-000005000000}"/>
    <cellStyle name="Обычный 5" xfId="6" xr:uid="{00000000-0005-0000-0000-000006000000}"/>
    <cellStyle name="Обычный 6" xfId="7" xr:uid="{00000000-0005-0000-0000-000007000000}"/>
    <cellStyle name="Обычный 7" xfId="8" xr:uid="{00000000-0005-0000-0000-000008000000}"/>
    <cellStyle name="Финансовый 2" xfId="9" xr:uid="{00000000-0005-0000-0000-000009000000}"/>
    <cellStyle name="Финансовый 2 3 2" xfId="10" xr:uid="{00000000-0005-0000-0000-00000A000000}"/>
    <cellStyle name="Финансовый 3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XWGWLQKS\&#1059;&#1085;&#1080;&#1092;_2017\&#1052;&#1086;&#1085;&#1080;&#1090;&#1086;&#1088;&#1080;&#1085;&#1075;%20&#1048;&#1055;2017.06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.СС 14-16 (Собс.сред)"/>
      <sheetName val="курс_валют"/>
      <sheetName val="адреска_освоения"/>
      <sheetName val="адреска_финанс"/>
      <sheetName val="прил №13 (свод)"/>
      <sheetName val="ожид. 9-мес"/>
      <sheetName val="запрашиваемая таблица"/>
      <sheetName val="ожид. год (2)"/>
      <sheetName val="2016-2017"/>
      <sheetName val="2016-2017+СП"/>
      <sheetName val="2016-2017+СП (3)"/>
      <sheetName val="2016-2017+СП (4)"/>
      <sheetName val="2016-2017+СП (5)"/>
      <sheetName val="2016-2017+СП (6)"/>
      <sheetName val="2016-2017+СП (2)"/>
      <sheetName val="с начала стр-ва"/>
      <sheetName val="ожид. год реально"/>
      <sheetName val="нарастающим затраты"/>
      <sheetName val="униф.2014_округл"/>
      <sheetName val="Сводный_освоение (2)"/>
      <sheetName val="униф.форма (версия Жуманова)"/>
      <sheetName val="привлечение 2016"/>
      <sheetName val="111"/>
      <sheetName val="униф.форма 1"/>
      <sheetName val="униф.форма "/>
      <sheetName val="АП форма"/>
      <sheetName val="АП форма (2)"/>
      <sheetName val="униф.форма"/>
      <sheetName val="Сводный_привл."/>
      <sheetName val="Сводный_освоение"/>
      <sheetName val="сеть_забаланс"/>
      <sheetName val="сеть_патрон.вв"/>
      <sheetName val="Забаланс"/>
      <sheetName val="патрон.вв"/>
      <sheetName val="сеть_медн.проволка"/>
      <sheetName val="медн.проволка"/>
      <sheetName val="54ПВС"/>
      <sheetName val="сеть_54ПВС"/>
      <sheetName val="расш_цемзавод"/>
      <sheetName val="сеть_расш_цемзавод(2)"/>
      <sheetName val="сеть_самарчук"/>
      <sheetName val="сеть_ПЖВ"/>
      <sheetName val="ПЖВ"/>
      <sheetName val="сеть_скц"/>
      <sheetName val="сеть_ДКК"/>
      <sheetName val="сеть_кайрагач"/>
      <sheetName val="сеть_смесители"/>
      <sheetName val="сеть_црмз"/>
      <sheetName val="ЦРМЗ"/>
      <sheetName val="сеть_шерабад"/>
      <sheetName val="сеть_дальнее"/>
      <sheetName val="сеть_оцинковка"/>
      <sheetName val="сеть_компр.станц"/>
      <sheetName val="сеть_фильтрация"/>
      <sheetName val="сеть_расш_цемзавод"/>
      <sheetName val="сеть_цемзаводДж2"/>
      <sheetName val="сеть_моф"/>
      <sheetName val="сеть_кс"/>
      <sheetName val="сеть_цинковый"/>
      <sheetName val="сеть_нс"/>
      <sheetName val="сеть_гшо"/>
      <sheetName val="сеть_шерабад (2)"/>
      <sheetName val="МОФ"/>
      <sheetName val="скц"/>
      <sheetName val="Кайрагач"/>
      <sheetName val="смесители2"/>
      <sheetName val="ЦемзаводДж3"/>
      <sheetName val="ГШО"/>
      <sheetName val="КС"/>
      <sheetName val="Цинковый"/>
      <sheetName val="НС2014"/>
      <sheetName val="Медныетрубы"/>
      <sheetName val="Узун"/>
      <sheetName val="ДК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Сводная адресная программа</v>
          </cell>
        </row>
        <row r="6">
          <cell r="B6" t="str">
            <v>крупных инвестиционных проектов по созданию новых,</v>
          </cell>
        </row>
        <row r="7">
          <cell r="B7" t="str">
            <v>модернизации и реконструкции действующих производств, реализуемых в 2016 году</v>
          </cell>
        </row>
        <row r="8">
          <cell r="M8" t="str">
            <v>млн. долл.</v>
          </cell>
        </row>
        <row r="9">
          <cell r="B9" t="str">
            <v>№
п/п</v>
          </cell>
          <cell r="C9" t="str">
            <v>Наименование 
инициаторов и проектов</v>
          </cell>
          <cell r="D9" t="str">
            <v>Проектная мощность</v>
          </cell>
          <cell r="E9" t="str">
            <v xml:space="preserve">Сроки реализации </v>
          </cell>
          <cell r="F9" t="str">
            <v>Общая стоимость проекта*</v>
          </cell>
          <cell r="G9" t="str">
            <v>Ожидаемый остаток на 01.01.2016г.</v>
          </cell>
          <cell r="H9" t="str">
            <v>Прогноз освоения на 2016 год</v>
          </cell>
          <cell r="M9" t="str">
            <v>Основание 
для включения в прогноз</v>
          </cell>
        </row>
        <row r="10">
          <cell r="H10" t="str">
            <v>всего</v>
          </cell>
          <cell r="I10" t="str">
            <v xml:space="preserve">в том числе по источникам финансирования </v>
          </cell>
        </row>
        <row r="11">
          <cell r="I11" t="str">
            <v>собственные средства</v>
          </cell>
          <cell r="J11" t="str">
            <v>ФРРУз</v>
          </cell>
          <cell r="K11" t="str">
            <v>прямые иностранные инвестиции и кредиты</v>
          </cell>
          <cell r="L11" t="str">
            <v>прочие**</v>
          </cell>
        </row>
        <row r="12">
          <cell r="C12" t="str">
            <v>Всего</v>
          </cell>
          <cell r="F12">
            <v>42994.13112104818</v>
          </cell>
          <cell r="G12">
            <v>32016.876162285742</v>
          </cell>
          <cell r="H12">
            <v>6539.7410869267114</v>
          </cell>
          <cell r="I12">
            <v>1382.236426535713</v>
          </cell>
          <cell r="J12">
            <v>818.00200000000007</v>
          </cell>
          <cell r="K12">
            <v>2484.0100000000002</v>
          </cell>
          <cell r="L12">
            <v>1850.6926603909983</v>
          </cell>
        </row>
        <row r="13">
          <cell r="C13" t="str">
            <v>в том числе:</v>
          </cell>
        </row>
        <row r="14">
          <cell r="C14" t="str">
            <v>новое строительство</v>
          </cell>
          <cell r="F14">
            <v>30298.864834730495</v>
          </cell>
          <cell r="G14">
            <v>22496.497565712787</v>
          </cell>
          <cell r="H14">
            <v>4222.398132591974</v>
          </cell>
          <cell r="I14">
            <v>656.36547297575419</v>
          </cell>
          <cell r="J14">
            <v>516.33000000000004</v>
          </cell>
          <cell r="K14">
            <v>2073.86</v>
          </cell>
          <cell r="L14">
            <v>971.04265961622082</v>
          </cell>
        </row>
        <row r="15">
          <cell r="C15" t="str">
            <v>модернизация и реконструкция</v>
          </cell>
          <cell r="F15">
            <v>10536.261606001002</v>
          </cell>
          <cell r="G15">
            <v>7532.9735965729569</v>
          </cell>
          <cell r="H15">
            <v>1952.632954334736</v>
          </cell>
          <cell r="I15">
            <v>649.53095355995856</v>
          </cell>
          <cell r="J15">
            <v>301.67200000000003</v>
          </cell>
          <cell r="K15">
            <v>137.55000000000001</v>
          </cell>
          <cell r="L15">
            <v>863.88000077477761</v>
          </cell>
        </row>
        <row r="16">
          <cell r="C16" t="str">
            <v>другие направления</v>
          </cell>
          <cell r="F16">
            <v>2159.0046803166774</v>
          </cell>
          <cell r="G16">
            <v>1987.405</v>
          </cell>
          <cell r="H16">
            <v>364.70999999999992</v>
          </cell>
          <cell r="I16">
            <v>76.34</v>
          </cell>
          <cell r="J16">
            <v>0</v>
          </cell>
          <cell r="K16">
            <v>272.60000000000002</v>
          </cell>
          <cell r="L16">
            <v>15.77</v>
          </cell>
        </row>
        <row r="17">
          <cell r="C17" t="str">
            <v>из них:</v>
          </cell>
        </row>
        <row r="18">
          <cell r="C18" t="str">
            <v>Комплекс по вопросам геологии, топливно-энергетической, химической, нефтехимической и металлургической промышленности, всего</v>
          </cell>
          <cell r="F18">
            <v>33310.785138690539</v>
          </cell>
          <cell r="G18">
            <v>26250.626801241295</v>
          </cell>
          <cell r="H18">
            <v>4285.6145857208539</v>
          </cell>
          <cell r="I18">
            <v>628.6021906018691</v>
          </cell>
          <cell r="J18">
            <v>587.95000000000005</v>
          </cell>
          <cell r="K18">
            <v>2117.2000000000003</v>
          </cell>
          <cell r="L18">
            <v>951.86239511898452</v>
          </cell>
        </row>
        <row r="19">
          <cell r="C19" t="str">
            <v>новое строительство</v>
          </cell>
          <cell r="F19">
            <v>25233.1594</v>
          </cell>
          <cell r="G19">
            <v>19489.997032550757</v>
          </cell>
          <cell r="H19">
            <v>3093.828157268536</v>
          </cell>
          <cell r="I19">
            <v>261.63549060186909</v>
          </cell>
          <cell r="J19">
            <v>409.48</v>
          </cell>
          <cell r="K19">
            <v>1842.3</v>
          </cell>
          <cell r="L19">
            <v>580.41266666666672</v>
          </cell>
        </row>
        <row r="20">
          <cell r="C20" t="str">
            <v>модернизация и реконструкция</v>
          </cell>
          <cell r="F20">
            <v>6067.8657386905388</v>
          </cell>
          <cell r="G20">
            <v>4872.6697686905381</v>
          </cell>
          <cell r="H20">
            <v>863.88642845231777</v>
          </cell>
          <cell r="I20">
            <v>312.56669999999991</v>
          </cell>
          <cell r="J20">
            <v>178.47</v>
          </cell>
          <cell r="K20">
            <v>2.2999999999999998</v>
          </cell>
          <cell r="L20">
            <v>370.54972845231782</v>
          </cell>
        </row>
        <row r="21">
          <cell r="C21" t="str">
            <v>другие направления</v>
          </cell>
          <cell r="F21">
            <v>2009.76</v>
          </cell>
          <cell r="G21">
            <v>1887.96</v>
          </cell>
          <cell r="H21">
            <v>327.89999999999992</v>
          </cell>
          <cell r="I21">
            <v>54.400000000000006</v>
          </cell>
          <cell r="J21">
            <v>0</v>
          </cell>
          <cell r="K21">
            <v>272.60000000000002</v>
          </cell>
          <cell r="L21">
            <v>0.9</v>
          </cell>
        </row>
        <row r="22">
          <cell r="C22" t="str">
            <v>НХК "Узбекнефтегаз"</v>
          </cell>
          <cell r="F22">
            <v>20559.885739999998</v>
          </cell>
          <cell r="G22">
            <v>15421.790270000001</v>
          </cell>
          <cell r="H22">
            <v>2798.1002777523181</v>
          </cell>
          <cell r="I22">
            <v>218.29699999999997</v>
          </cell>
          <cell r="J22">
            <v>303.47000000000003</v>
          </cell>
          <cell r="K22">
            <v>2103.9</v>
          </cell>
          <cell r="L22">
            <v>172.43327775231785</v>
          </cell>
        </row>
        <row r="23">
          <cell r="C23" t="str">
            <v>новое строительство</v>
          </cell>
          <cell r="F23">
            <v>15873.919999999998</v>
          </cell>
          <cell r="G23">
            <v>11489.964</v>
          </cell>
          <cell r="H23">
            <v>1981.3000000000002</v>
          </cell>
          <cell r="I23">
            <v>22.299999999999997</v>
          </cell>
          <cell r="J23">
            <v>125</v>
          </cell>
          <cell r="K23">
            <v>1831</v>
          </cell>
          <cell r="L23">
            <v>3</v>
          </cell>
        </row>
        <row r="24">
          <cell r="B24">
            <v>1</v>
          </cell>
          <cell r="C24" t="str">
            <v xml:space="preserve">Освоение месторождений Кандымской группы со строительством современного газоперерабатывающего завода, освоение месторождений "Хаузак" и "Шады", а также проведение геолого-разведочных работ на Кунградском участке на условиях СРП </v>
          </cell>
          <cell r="D24" t="str">
            <v>добыча и переработка
11,0 млрд. куб. м природного газа</v>
          </cell>
          <cell r="E24" t="str">
            <v>2004-2039 гг.</v>
          </cell>
          <cell r="F24">
            <v>6250</v>
          </cell>
          <cell r="G24">
            <v>3765.6</v>
          </cell>
          <cell r="H24">
            <v>662</v>
          </cell>
          <cell r="K24">
            <v>662</v>
          </cell>
          <cell r="M24" t="str">
            <v xml:space="preserve">Постановление Кабинета Министров Республики Узбекистан от 14.09.2004 г. №428 </v>
          </cell>
        </row>
        <row r="25">
          <cell r="B25">
            <v>2</v>
          </cell>
          <cell r="C25" t="str">
            <v>Производство синтетического жидкого топлива на базе очищенного метана Шуртанского ГХК</v>
          </cell>
          <cell r="D25" t="str">
            <v>863,4 тыс.тн дизтоплива, 
304,0 тыс.тн керосина, 
393,5 тыс.тн нафты, 11,2 тыс.тн сжиженного газа</v>
          </cell>
          <cell r="E25" t="str">
            <v>2015-2018 гг.</v>
          </cell>
          <cell r="F25">
            <v>3984.89</v>
          </cell>
          <cell r="G25">
            <v>3570.1439999999998</v>
          </cell>
          <cell r="H25">
            <v>484.06000000000006</v>
          </cell>
          <cell r="I25">
            <v>10</v>
          </cell>
          <cell r="J25">
            <v>120</v>
          </cell>
          <cell r="K25">
            <v>354.06000000000006</v>
          </cell>
          <cell r="M25" t="str">
            <v>Указ Президента 
Республики Узбекистан 
от 04.03.2015 г. №УП-4707</v>
          </cell>
        </row>
        <row r="26">
          <cell r="B26">
            <v>3</v>
          </cell>
          <cell r="C26" t="str">
            <v>Строительство объектов внешней инфраструктуры для реализации проекта "Производство синтетического жидкого топлива на базе очищенного метана Шуртанского ГХК"</v>
          </cell>
          <cell r="D26" t="str">
            <v>заданная</v>
          </cell>
          <cell r="E26" t="str">
            <v>2013-2018 гг.</v>
          </cell>
          <cell r="F26">
            <v>38.630000000000003</v>
          </cell>
          <cell r="G26">
            <v>28.63</v>
          </cell>
          <cell r="H26">
            <v>2</v>
          </cell>
          <cell r="I26">
            <v>1</v>
          </cell>
          <cell r="L26">
            <v>1</v>
          </cell>
          <cell r="M26" t="str">
            <v>Постановление Президента Республики Узбекистан 
от 19.09.2011 г. №ПП-1618</v>
          </cell>
        </row>
        <row r="27">
          <cell r="B27">
            <v>4</v>
          </cell>
          <cell r="C27" t="str">
            <v>Разработка месторождений и добыча углеводородов на территориях Гиссарского инвестиционного блока и Устюртского региона на условиях СРП</v>
          </cell>
          <cell r="D27" t="str">
            <v>4,2 
млрд. куб. м природного газа, 
51,4 тыс.тн нефти</v>
          </cell>
          <cell r="E27" t="str">
            <v>2007-2042 гг.</v>
          </cell>
          <cell r="F27">
            <v>1795</v>
          </cell>
          <cell r="G27">
            <v>352.59000000000003</v>
          </cell>
          <cell r="H27">
            <v>217</v>
          </cell>
          <cell r="K27">
            <v>217</v>
          </cell>
          <cell r="M27" t="str">
            <v>Постановление Президента Республики Узбекистан 
от 16.01.2007 г. №ПП-567</v>
          </cell>
        </row>
        <row r="28">
          <cell r="B28">
            <v>5</v>
          </cell>
          <cell r="C28" t="str">
            <v>Строительство 4-нитки газопровода Узбекистан-Китай</v>
          </cell>
          <cell r="D28" t="str">
            <v>транспорти-ровка газа</v>
          </cell>
          <cell r="E28" t="str">
            <v>2015-2017 гг.</v>
          </cell>
          <cell r="F28">
            <v>800</v>
          </cell>
          <cell r="G28">
            <v>800</v>
          </cell>
          <cell r="H28">
            <v>580.94000000000005</v>
          </cell>
          <cell r="K28">
            <v>580.94000000000005</v>
          </cell>
          <cell r="M28" t="str">
            <v>Распоряжение Президента Республики Узбекистан 
от 29.08.2014 г. №Р-4340</v>
          </cell>
        </row>
        <row r="29">
          <cell r="B29">
            <v>6</v>
          </cell>
          <cell r="C29" t="str">
            <v xml:space="preserve">Строительство сети сертифицированных центров по установке на автотранспортные средства газовых баллонов для сжатого газа </v>
          </cell>
          <cell r="D29" t="str">
            <v>10 ед. сертифицированных центров</v>
          </cell>
          <cell r="E29" t="str">
            <v>2015-2016 гг.</v>
          </cell>
          <cell r="F29">
            <v>15</v>
          </cell>
          <cell r="G29">
            <v>1.5</v>
          </cell>
          <cell r="H29">
            <v>1.5</v>
          </cell>
          <cell r="I29">
            <v>0.5</v>
          </cell>
          <cell r="K29">
            <v>1</v>
          </cell>
          <cell r="M29" t="str">
            <v>Указ Президента 
Республики Узбекистан 
от 04.03.2015 г. №УП-4707</v>
          </cell>
        </row>
        <row r="30">
          <cell r="B30">
            <v>7</v>
          </cell>
          <cell r="C30" t="str">
            <v>Строительство сети автомобильных газонаполнительных компрессорных станций (АГНКС) в регионах Республики Узбекистан</v>
          </cell>
          <cell r="D30" t="str">
            <v>46 АГНКС</v>
          </cell>
          <cell r="E30" t="str">
            <v>2014-2019 гг.</v>
          </cell>
          <cell r="F30">
            <v>70</v>
          </cell>
          <cell r="G30">
            <v>56.7</v>
          </cell>
          <cell r="H30">
            <v>9</v>
          </cell>
          <cell r="I30">
            <v>1</v>
          </cell>
          <cell r="K30">
            <v>6</v>
          </cell>
          <cell r="L30">
            <v>2</v>
          </cell>
          <cell r="M30" t="str">
            <v>Указ Президента 
Республики Узбекистан 
от 04.03.2015 г. №УП-4707</v>
          </cell>
        </row>
        <row r="31">
          <cell r="B31">
            <v>8</v>
          </cell>
          <cell r="C31" t="str">
            <v>Организация производства гранулированной серы на ООО "Мубарекский ГПЗ"</v>
          </cell>
          <cell r="D31" t="str">
            <v>80,0 тыс. тонн</v>
          </cell>
          <cell r="E31" t="str">
            <v>2015-2016 гг.</v>
          </cell>
          <cell r="F31">
            <v>9.4</v>
          </cell>
          <cell r="G31">
            <v>9.4</v>
          </cell>
          <cell r="H31">
            <v>9.4</v>
          </cell>
          <cell r="I31">
            <v>9.4</v>
          </cell>
          <cell r="M31" t="str">
            <v>Указ Президента 
Республики Узбекистан 
от 04.03.2015 г. №УП-4707</v>
          </cell>
        </row>
        <row r="32">
          <cell r="B32">
            <v>9</v>
          </cell>
          <cell r="C32" t="str">
            <v>Организация производства олефинов из природного газа  с получением полимеров (полиэтилен, полипропилен, полистирол, каучук, спандекс и .др.)</v>
          </cell>
          <cell r="D32" t="str">
            <v>Полиэтилен (LLDPE)
210 тыс. т., полипропилен 280 тыс. т.</v>
          </cell>
          <cell r="E32" t="str">
            <v>2015-2019 гг.</v>
          </cell>
          <cell r="F32">
            <v>2900</v>
          </cell>
          <cell r="G32">
            <v>2900</v>
          </cell>
          <cell r="H32">
            <v>10</v>
          </cell>
          <cell r="J32">
            <v>5</v>
          </cell>
          <cell r="K32">
            <v>5</v>
          </cell>
          <cell r="M32" t="str">
            <v>Указ Президента 
Республики Узбекистан 
от 04.03.2015 г. №УП-4707</v>
          </cell>
        </row>
        <row r="33">
          <cell r="B33">
            <v>10</v>
          </cell>
          <cell r="C33" t="str">
            <v>Выработка  до 4 МВт/час электроэнергии с применением новейших мини-электростанций на месторождениях Янги Каратепа, Туртсари, Ширкент и ДКС «Шуртан»</v>
          </cell>
          <cell r="D33" t="str">
            <v>экономия 
19 546,0 тыс.кВт.ч электроэнергии</v>
          </cell>
          <cell r="E33" t="str">
            <v>2015-2016гг.</v>
          </cell>
          <cell r="F33">
            <v>6</v>
          </cell>
          <cell r="G33">
            <v>0.4</v>
          </cell>
          <cell r="H33">
            <v>0.4</v>
          </cell>
          <cell r="I33">
            <v>0.4</v>
          </cell>
          <cell r="M33" t="str">
            <v>Указ Президента 
Республики Узбекистан 
от 04.03.2015 г. №УП-4707</v>
          </cell>
        </row>
        <row r="34">
          <cell r="B34">
            <v>11</v>
          </cell>
          <cell r="C34" t="str">
            <v>Организация производства баллонов для сжиженного газа (СИЗ "Ангрен")</v>
          </cell>
          <cell r="D34" t="str">
            <v>60 тыс.шт.</v>
          </cell>
          <cell r="E34" t="str">
            <v>2015-2016 гг.</v>
          </cell>
          <cell r="F34">
            <v>5</v>
          </cell>
          <cell r="G34">
            <v>5</v>
          </cell>
          <cell r="H34">
            <v>5</v>
          </cell>
          <cell r="K34">
            <v>5</v>
          </cell>
          <cell r="M34" t="str">
            <v>Указ Президента 
Республики Узбекистан 
от 04.03.2015 г. №УП-4707</v>
          </cell>
        </row>
        <row r="35">
          <cell r="C35" t="str">
            <v>модернизация и реконструкция</v>
          </cell>
          <cell r="F35">
            <v>2812.2057400000003</v>
          </cell>
          <cell r="G35">
            <v>2154.4662699999999</v>
          </cell>
          <cell r="H35">
            <v>506.00027775231791</v>
          </cell>
          <cell r="I35">
            <v>155.79699999999997</v>
          </cell>
          <cell r="J35">
            <v>178.47</v>
          </cell>
          <cell r="K35">
            <v>2.2999999999999998</v>
          </cell>
          <cell r="L35">
            <v>169.43327775231785</v>
          </cell>
        </row>
        <row r="36">
          <cell r="B36">
            <v>12</v>
          </cell>
          <cell r="C36" t="str">
            <v>Компенсация выбывающих мощностей на УДП "Мубарекский ГПЗ", строительство трех блоков сероочистки газа</v>
          </cell>
          <cell r="D36" t="str">
            <v>очистка до 6,0 млрд.м.3 газа</v>
          </cell>
          <cell r="E36" t="str">
            <v>2013-2016 гг.</v>
          </cell>
          <cell r="F36">
            <v>264.38374999999996</v>
          </cell>
          <cell r="G36">
            <v>223.26411000000002</v>
          </cell>
          <cell r="H36">
            <v>223.26</v>
          </cell>
          <cell r="I36">
            <v>27.29</v>
          </cell>
          <cell r="J36">
            <v>51.6</v>
          </cell>
          <cell r="L36">
            <v>144.37</v>
          </cell>
          <cell r="M36" t="str">
            <v>Постановление Президента Республики Узбекистан
от 15.12.2010 г. №ПП-1442</v>
          </cell>
        </row>
        <row r="37">
          <cell r="B37">
            <v>13</v>
          </cell>
          <cell r="C37" t="str">
            <v>Компенсация выбывающих мощностей установки получения серы на УДП "Мубарекский ГПЗ"</v>
          </cell>
          <cell r="D37" t="str">
            <v xml:space="preserve">переработка 455,5 млн. куб.м. кислого газа </v>
          </cell>
          <cell r="E37" t="str">
            <v>2016-2018 гг.</v>
          </cell>
          <cell r="F37">
            <v>173</v>
          </cell>
          <cell r="G37">
            <v>173</v>
          </cell>
          <cell r="H37">
            <v>35</v>
          </cell>
          <cell r="I37">
            <v>5</v>
          </cell>
          <cell r="J37">
            <v>25</v>
          </cell>
          <cell r="L37">
            <v>5</v>
          </cell>
          <cell r="M37" t="str">
            <v>Указ Президента 
Республики Узбекистан 
от 04.03.2015 г. №УП-4707</v>
          </cell>
        </row>
        <row r="38">
          <cell r="B38">
            <v>14</v>
          </cell>
          <cell r="C38" t="str">
            <v>Дообустройство месторождения Южный Кемачи</v>
          </cell>
          <cell r="D38" t="str">
            <v>Добыча до 2,41 млрд.куб.м газа, 122,38 тыс.тонн нефти, 57,7 тыс.тонн конденсата</v>
          </cell>
          <cell r="E38" t="str">
            <v>2010-2017 гг.</v>
          </cell>
          <cell r="F38">
            <v>359.32283999999999</v>
          </cell>
          <cell r="G38">
            <v>159.84</v>
          </cell>
          <cell r="H38">
            <v>20</v>
          </cell>
          <cell r="I38">
            <v>20</v>
          </cell>
          <cell r="M38" t="str">
            <v>Постановление Президента Республики Узбекистан 
от 15.12.2010 г. №ПП-1442</v>
          </cell>
        </row>
        <row r="39">
          <cell r="B39">
            <v>15</v>
          </cell>
          <cell r="C39" t="str">
            <v xml:space="preserve">Увеличение мощности переработки битумозной нефти и газового конденсата на СП "Джаркурган нефткайтаишлаш" </v>
          </cell>
          <cell r="D39" t="str">
            <v>49,5 тыс. тн бензина, 
36,0 тыс. тн дизельного топлива, 
54,7 тыс. тн печного топлива, 98,0 тыс. тн дорожного битума</v>
          </cell>
          <cell r="E39" t="str">
            <v>2012-2017 гг.</v>
          </cell>
          <cell r="F39">
            <v>92.545000000000002</v>
          </cell>
          <cell r="G39">
            <v>75.545000000000002</v>
          </cell>
          <cell r="H39">
            <v>20.063277752317834</v>
          </cell>
          <cell r="L39">
            <v>20.063277752317834</v>
          </cell>
          <cell r="M39" t="str">
            <v xml:space="preserve">Постановление Президента Республики Узбекистан      
от 04.10.2011 г. №ПП-1623 </v>
          </cell>
        </row>
        <row r="40">
          <cell r="B40">
            <v>16</v>
          </cell>
          <cell r="C40" t="str">
            <v>Увеличение добычи нефти из месторождений Сурхандарьинского нефтегазоносного региона</v>
          </cell>
          <cell r="D40" t="str">
            <v>прирост добычи до 60 тыс.тн нефти</v>
          </cell>
          <cell r="E40" t="str">
            <v>2012-2037 гг.</v>
          </cell>
          <cell r="F40">
            <v>60.65</v>
          </cell>
          <cell r="G40">
            <v>53.371000000000002</v>
          </cell>
          <cell r="H40">
            <v>2.2999999999999998</v>
          </cell>
          <cell r="K40">
            <v>2.2999999999999998</v>
          </cell>
          <cell r="M40" t="str">
            <v>Постановление Президента Республики Узбекистан
от 04.06.2013 г. №ПП-1979</v>
          </cell>
        </row>
        <row r="41">
          <cell r="B41">
            <v>17</v>
          </cell>
          <cell r="C41" t="str">
            <v>Комплексное обустройство газовых месторождений Газлинского региона</v>
          </cell>
          <cell r="D41" t="str">
            <v>добыча до 
5,0 млрд. куб. м газа</v>
          </cell>
          <cell r="E41" t="str">
            <v>2011-2018 гг.</v>
          </cell>
          <cell r="F41">
            <v>914.18759999999997</v>
          </cell>
          <cell r="G41">
            <v>685.69918000000007</v>
          </cell>
          <cell r="H41">
            <v>35</v>
          </cell>
          <cell r="I41">
            <v>35</v>
          </cell>
          <cell r="M41" t="str">
            <v xml:space="preserve">Постановление Президента Республики Узбекистан      
от 04.10.2011 г. №ПП-1623 </v>
          </cell>
        </row>
        <row r="42">
          <cell r="B42">
            <v>18</v>
          </cell>
          <cell r="C42" t="str">
            <v>Дообустройство месторождений Шаркий Бердак и Шимолий Бердак со строительством ДКС</v>
          </cell>
          <cell r="D42" t="str">
            <v>добыча до 2,0 млрд. куб. м газа и 43,1 тыс. тн конденсата</v>
          </cell>
          <cell r="E42" t="str">
            <v>2012-2020 гг.</v>
          </cell>
          <cell r="F42">
            <v>293.93896999999998</v>
          </cell>
          <cell r="G42">
            <v>230.88299999999998</v>
          </cell>
          <cell r="H42">
            <v>77.87</v>
          </cell>
          <cell r="I42">
            <v>20</v>
          </cell>
          <cell r="J42">
            <v>57.87</v>
          </cell>
          <cell r="M42" t="str">
            <v>Постановление Президента Республики Узбекистан 
от 15.12.2010г. №ПП-1442</v>
          </cell>
        </row>
        <row r="43">
          <cell r="B43">
            <v>19</v>
          </cell>
          <cell r="C43" t="str">
            <v>Внедрение автоматизированных систем контроля учёта природного газа в г. Ташкенте и Ташкентской области</v>
          </cell>
          <cell r="D43" t="str">
            <v>установка 1041,4 тыс. шт. счетчиков</v>
          </cell>
          <cell r="E43" t="str">
            <v xml:space="preserve">2013-2017 гг. </v>
          </cell>
          <cell r="F43">
            <v>217.29999999999998</v>
          </cell>
          <cell r="G43">
            <v>167.29999999999998</v>
          </cell>
          <cell r="H43">
            <v>5</v>
          </cell>
          <cell r="I43">
            <v>5</v>
          </cell>
          <cell r="M43" t="str">
            <v>Указ Президента 
Республики Узбекистан 
от 04.03.2015 г. №УП-4707</v>
          </cell>
        </row>
        <row r="44">
          <cell r="B44">
            <v>20</v>
          </cell>
          <cell r="C44" t="str">
            <v>Строительство установки гидрирования на УДП "Шуртанский ГХК" (увеличение производства сжижженного газа)</v>
          </cell>
          <cell r="D44" t="str">
            <v>8 тыс. тн сжиженного газа</v>
          </cell>
          <cell r="E44" t="str">
            <v>2015-2016 гг.</v>
          </cell>
          <cell r="F44">
            <v>9.8000000000000007</v>
          </cell>
          <cell r="G44">
            <v>8.8000000000000007</v>
          </cell>
          <cell r="H44">
            <v>8.8000000000000007</v>
          </cell>
          <cell r="I44">
            <v>8.8000000000000007</v>
          </cell>
          <cell r="M44" t="str">
            <v>Указ Президента 
Республики Узбекистан 
от 04.03.2015 г. №УП-4707</v>
          </cell>
        </row>
        <row r="45">
          <cell r="B45">
            <v>21</v>
          </cell>
          <cell r="C45" t="str">
            <v>Приобретение высокотехнологичного оборудования для геологоразведочных работ НХК "Узбекнефтегаз"</v>
          </cell>
          <cell r="D45" t="str">
            <v>закупка оборудования</v>
          </cell>
          <cell r="E45" t="str">
            <v>2015-2017 гг.</v>
          </cell>
          <cell r="F45">
            <v>173.08799999999999</v>
          </cell>
          <cell r="G45">
            <v>133</v>
          </cell>
          <cell r="H45">
            <v>54</v>
          </cell>
          <cell r="I45">
            <v>10</v>
          </cell>
          <cell r="J45">
            <v>44</v>
          </cell>
          <cell r="M45" t="str">
            <v>Указ Президента 
Республики Узбекистан 
от 04.03.2015 г. №УП-4707</v>
          </cell>
        </row>
        <row r="46">
          <cell r="B46">
            <v>22</v>
          </cell>
          <cell r="C46" t="str">
            <v>Строительство дополнительного (резервного) котла на установке Центральной котельной на УДП "Шуртанский ГХК"</v>
          </cell>
          <cell r="D46" t="str">
            <v>годовой отпуск тепла в паре 
100.74 тыс. Гкал</v>
          </cell>
          <cell r="E46" t="str">
            <v>2014-2016 гг.</v>
          </cell>
          <cell r="F46">
            <v>10.86</v>
          </cell>
          <cell r="G46">
            <v>4.3499999999999996</v>
          </cell>
          <cell r="H46">
            <v>4.3499999999999996</v>
          </cell>
          <cell r="I46">
            <v>4.3499999999999996</v>
          </cell>
          <cell r="M46" t="str">
            <v>Постановление Президента Республики Узбекистан 
от 02.08.2013 г. №ПП-2017</v>
          </cell>
        </row>
        <row r="47">
          <cell r="B47">
            <v>23</v>
          </cell>
          <cell r="C47" t="str">
            <v>«Модернизация цеха «Б» КС-3Б Янгиер Галляаральского УМГ</v>
          </cell>
          <cell r="D47" t="str">
            <v>Снижение расхода топливного газа в объеме 29,35 млн.м3/год</v>
          </cell>
          <cell r="E47" t="str">
            <v>2016-2018 гг.</v>
          </cell>
          <cell r="F47">
            <v>39</v>
          </cell>
          <cell r="G47">
            <v>39</v>
          </cell>
          <cell r="H47">
            <v>3</v>
          </cell>
          <cell r="I47">
            <v>3</v>
          </cell>
          <cell r="M47" t="str">
            <v>Указ Президента 
Республики Узбекистан 
от 04.03.2015 г. №УП-4707</v>
          </cell>
        </row>
        <row r="48">
          <cell r="B48">
            <v>24</v>
          </cell>
          <cell r="C48" t="str">
            <v>Дообустройство месторождения Самантепе с расширением ДКС на месторождении Южный Уртабулак (с месторождением Самантепе)</v>
          </cell>
          <cell r="D48" t="str">
            <v xml:space="preserve">Добыча до 4,2 млрд.куб.м природного газа и 59,0 тыс.тонн конденсата </v>
          </cell>
          <cell r="E48" t="str">
            <v>2015-2017 гг.</v>
          </cell>
          <cell r="F48">
            <v>138.95697999999999</v>
          </cell>
          <cell r="G48">
            <v>138.95697999999999</v>
          </cell>
          <cell r="H48">
            <v>5</v>
          </cell>
          <cell r="I48">
            <v>5</v>
          </cell>
          <cell r="M48" t="str">
            <v>Указ Президента 
Республики Узбекистан 
от 04.03.2015 г. №УП-4707</v>
          </cell>
        </row>
        <row r="49">
          <cell r="B49">
            <v>25</v>
          </cell>
          <cell r="C49" t="str">
            <v>Обустройство месторождения Тегерменской группы</v>
          </cell>
          <cell r="D49" t="str">
            <v>Добыча природного газа до 0,3 млрд. куб.м год</v>
          </cell>
          <cell r="E49" t="str">
            <v>2016-2018 гг.</v>
          </cell>
          <cell r="F49">
            <v>50</v>
          </cell>
          <cell r="G49">
            <v>50</v>
          </cell>
          <cell r="H49">
            <v>0.9</v>
          </cell>
          <cell r="I49">
            <v>0.9</v>
          </cell>
          <cell r="M49" t="str">
            <v>Указ Президента 
Республики Узбекистан 
от 04.03.2015 г. №УП-4707</v>
          </cell>
        </row>
        <row r="50">
          <cell r="B50">
            <v>26</v>
          </cell>
          <cell r="C50" t="str">
            <v>Утилизация тепла отходящих газов газотурбинных двигателей (ГТД) на компрессорной станции ДКС-5 цеха Б, Бухарская область</v>
          </cell>
          <cell r="D50" t="str">
            <v>получение электроэнергии на собственные нужды КС и ПХГ 3,0 МВт</v>
          </cell>
          <cell r="E50" t="str">
            <v>2015-2016 гг.</v>
          </cell>
          <cell r="F50">
            <v>10</v>
          </cell>
          <cell r="G50">
            <v>9.85</v>
          </cell>
          <cell r="H50">
            <v>9.85</v>
          </cell>
          <cell r="I50">
            <v>9.85</v>
          </cell>
          <cell r="M50" t="str">
            <v>Указ Президента 
Республики Узбекистан 
от 04.03.2015 г. №УП-4707</v>
          </cell>
        </row>
        <row r="51">
          <cell r="B51">
            <v>27</v>
          </cell>
          <cell r="C51" t="str">
            <v>Выработка электроэнергии для собственных нужд, в объёме до 4 МВт/час  с применением новейших мини-электростанций работающих на попутном нефтяном газе  месторождении Сардоб на ООО "Мубаракский ГПЗ"</v>
          </cell>
          <cell r="D51" t="str">
            <v xml:space="preserve">экономия 
17 520,0 тыс.кВт.ч электроэнергии  </v>
          </cell>
          <cell r="E51" t="str">
            <v>2015-2016гг.</v>
          </cell>
          <cell r="F51">
            <v>4.7</v>
          </cell>
          <cell r="G51">
            <v>1.3</v>
          </cell>
          <cell r="H51">
            <v>1.3</v>
          </cell>
          <cell r="I51">
            <v>1.3</v>
          </cell>
          <cell r="M51" t="str">
            <v>Указ Президента 
Республики Узбекистан 
от 04.03.2015 г. №УП-4707</v>
          </cell>
        </row>
        <row r="52">
          <cell r="B52">
            <v>28</v>
          </cell>
          <cell r="C52" t="str">
            <v>Строительство подводящих газовых сетей к строящимся предприятиям СИЗ "Ангрен" и СИЗ "Джизак"</v>
          </cell>
          <cell r="D52" t="str">
            <v>5 км, 1,2 км, 6,8  км</v>
          </cell>
          <cell r="E52" t="str">
            <v>2014-2016 гг.</v>
          </cell>
          <cell r="F52">
            <v>0.47260000000000002</v>
          </cell>
          <cell r="G52">
            <v>0.307</v>
          </cell>
          <cell r="H52">
            <v>0.307</v>
          </cell>
          <cell r="I52">
            <v>0.307</v>
          </cell>
          <cell r="M52" t="str">
            <v>Указ Президента 
Республики Узбекистан от 13.04.2012 г. №УП-4436</v>
          </cell>
        </row>
        <row r="53">
          <cell r="C53" t="str">
            <v>другие направления</v>
          </cell>
          <cell r="F53">
            <v>1873.76</v>
          </cell>
          <cell r="G53">
            <v>1777.36</v>
          </cell>
          <cell r="H53">
            <v>310.79999999999995</v>
          </cell>
          <cell r="I53">
            <v>40.200000000000003</v>
          </cell>
          <cell r="J53">
            <v>0</v>
          </cell>
          <cell r="K53">
            <v>270.60000000000002</v>
          </cell>
          <cell r="L53">
            <v>0</v>
          </cell>
        </row>
        <row r="54">
          <cell r="B54">
            <v>29</v>
          </cell>
          <cell r="C54" t="str">
            <v>Доразведка и разработка месторождения "Мингбулак" в Наманганской области</v>
          </cell>
          <cell r="D54" t="str">
            <v xml:space="preserve"> добыча нефти до 200,0 тыс.тн </v>
          </cell>
          <cell r="E54" t="str">
            <v>2010-2035 гг.</v>
          </cell>
          <cell r="F54">
            <v>211.7</v>
          </cell>
          <cell r="G54">
            <v>196.7</v>
          </cell>
          <cell r="H54">
            <v>20</v>
          </cell>
          <cell r="K54">
            <v>20</v>
          </cell>
          <cell r="M54" t="str">
            <v>Постановление Президента Республики Узбекистан
от 15.04.2010 г. №ПП-1323</v>
          </cell>
        </row>
        <row r="55">
          <cell r="B55">
            <v>30</v>
          </cell>
          <cell r="C55" t="str">
            <v>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(основной этап)</v>
          </cell>
          <cell r="D55" t="str">
            <v>бурение одной 
поисковой скважины</v>
          </cell>
          <cell r="E55" t="str">
            <v>2013-2016гг.</v>
          </cell>
          <cell r="F55">
            <v>30</v>
          </cell>
          <cell r="G55">
            <v>3.5999999999999996</v>
          </cell>
          <cell r="H55">
            <v>3.5999999999999996</v>
          </cell>
          <cell r="I55">
            <v>1.2</v>
          </cell>
          <cell r="K55">
            <v>2.4</v>
          </cell>
          <cell r="M55" t="str">
            <v>Постановление Президента Республики Узбекистан
от 28.07.2011 г. №ПП-1588</v>
          </cell>
        </row>
        <row r="56">
          <cell r="B56">
            <v>31</v>
          </cell>
          <cell r="C56" t="str">
            <v xml:space="preserve">Обустройство участка Ходжисаят газоконденсатного месторождения (ГКМ) Денгизкуль, ГКМ Ходжидавлат и ГКМ Шаркий Алат   </v>
          </cell>
          <cell r="D56" t="str">
            <v>добыча, подготовка и транспор тировка 
1,0 млрд.куб.м природного газа</v>
          </cell>
          <cell r="E56" t="str">
            <v>2014-2019 гг.</v>
          </cell>
          <cell r="F56">
            <v>277.32</v>
          </cell>
          <cell r="G56">
            <v>227.32</v>
          </cell>
          <cell r="H56">
            <v>55</v>
          </cell>
          <cell r="K56">
            <v>55</v>
          </cell>
          <cell r="M56" t="str">
            <v>Указ Президента 
Республики Узбекистан 
от 04.03.2015 г. №УП-4707</v>
          </cell>
        </row>
        <row r="57">
          <cell r="B57">
            <v>32</v>
          </cell>
          <cell r="C57" t="str">
            <v>Проведение геолого-разведочных работ на инвестиционных блоках Сечанкул, Акджар и Чимбай, а также разработка месторождений Урга, Акчалакской и Чандырской группы</v>
          </cell>
          <cell r="D57" t="str">
            <v>Проведение ГРР, добыча природного газа до 1,5 млрд. куб.м  и конденсата до 76 тыс. тонн в год</v>
          </cell>
          <cell r="E57" t="str">
            <v>2015-2044 гг.</v>
          </cell>
          <cell r="F57">
            <v>700</v>
          </cell>
          <cell r="G57">
            <v>700</v>
          </cell>
          <cell r="H57">
            <v>178.2</v>
          </cell>
          <cell r="K57">
            <v>178.2</v>
          </cell>
          <cell r="M57" t="str">
            <v>Указ Президента 
Республики Узбекистан 
от 04.03.2015 г. №УП-4707</v>
          </cell>
        </row>
        <row r="58">
          <cell r="B58">
            <v>33</v>
          </cell>
          <cell r="C58" t="str">
            <v>Разработка месторождения Джел на условиях СРП</v>
          </cell>
          <cell r="D58" t="str">
            <v>80,0 тыс. тонн</v>
          </cell>
          <cell r="E58" t="str">
            <v>2015-2020 гг.</v>
          </cell>
          <cell r="F58">
            <v>50</v>
          </cell>
          <cell r="G58">
            <v>50</v>
          </cell>
          <cell r="H58">
            <v>15</v>
          </cell>
          <cell r="K58">
            <v>15</v>
          </cell>
          <cell r="M58" t="str">
            <v>Указ Президента 
Республики Узбекистан 
от 04.03.2015 г. №УП-4707</v>
          </cell>
        </row>
        <row r="59">
          <cell r="B59">
            <v>34</v>
          </cell>
          <cell r="C59" t="str">
            <v>Внедрение комплексной информационной системы по компьютеризации производственно-хозяйственной деятельности Национальной холдинговой компании "Узбекнефтегаз"</v>
          </cell>
          <cell r="D59" t="str">
            <v>Создание ERP-системы на 2515 рабочих мест</v>
          </cell>
          <cell r="E59" t="str">
            <v>2015-2017 гг.</v>
          </cell>
          <cell r="F59">
            <v>98.74</v>
          </cell>
          <cell r="G59">
            <v>98.74</v>
          </cell>
          <cell r="H59">
            <v>20</v>
          </cell>
          <cell r="I59">
            <v>20</v>
          </cell>
          <cell r="M59" t="str">
            <v>Указ Президента 
Республики Узбекистан 
от 04.03.2015 г. №УП-4707</v>
          </cell>
        </row>
        <row r="60">
          <cell r="B60">
            <v>35</v>
          </cell>
          <cell r="C60" t="str">
            <v>Строительство участка 30-195км газопровода Янгиер-Ахангаран-Ташкент , протяженностью 165км</v>
          </cell>
          <cell r="D60" t="str">
            <v>строительство 165 км газопровода</v>
          </cell>
          <cell r="E60" t="str">
            <v>2016-2018 гг.</v>
          </cell>
          <cell r="F60">
            <v>266</v>
          </cell>
          <cell r="G60">
            <v>266</v>
          </cell>
          <cell r="H60">
            <v>5</v>
          </cell>
          <cell r="I60">
            <v>5</v>
          </cell>
          <cell r="J60">
            <v>0</v>
          </cell>
          <cell r="M60" t="str">
            <v>Письмо НХК "Узбекнефтегаз" от 04.08.2015 г. №26-02-2102</v>
          </cell>
        </row>
        <row r="61">
          <cell r="B61">
            <v>36</v>
          </cell>
          <cell r="C61" t="str">
            <v xml:space="preserve">Строительство компрессорной станции взамен существующей КС-2 Зирабулакского УМГ </v>
          </cell>
          <cell r="D61" t="str">
            <v>транспортировка газа в объеме 75 млн.куб.м в сутки</v>
          </cell>
          <cell r="E61" t="str">
            <v>2016-2019 гг.</v>
          </cell>
          <cell r="F61">
            <v>125</v>
          </cell>
          <cell r="G61">
            <v>125</v>
          </cell>
          <cell r="H61">
            <v>5</v>
          </cell>
          <cell r="I61">
            <v>5</v>
          </cell>
          <cell r="J61">
            <v>0</v>
          </cell>
          <cell r="M61" t="str">
            <v>Письмо НХК "Узбекнефтегаз" от 04.08.2015 г. №26-02-2102</v>
          </cell>
        </row>
        <row r="62">
          <cell r="B62">
            <v>37</v>
          </cell>
          <cell r="C62" t="str">
            <v>Строительство газопровода для подачи газа от месторождения Умид, Жейнов и Пирназар на ДКС Кокдумалок</v>
          </cell>
          <cell r="D62" t="str">
            <v>строительство газопровода протяженностью 33 км</v>
          </cell>
          <cell r="E62" t="str">
            <v>2015-2017 гг.</v>
          </cell>
          <cell r="F62">
            <v>25</v>
          </cell>
          <cell r="G62">
            <v>20</v>
          </cell>
          <cell r="H62">
            <v>5</v>
          </cell>
          <cell r="I62">
            <v>5</v>
          </cell>
          <cell r="M62" t="str">
            <v>Письмо НХК "Узбекнефтегаз" от 04.08.2015 г. №26-02-2102</v>
          </cell>
        </row>
        <row r="63">
          <cell r="B63">
            <v>38</v>
          </cell>
          <cell r="C63" t="str">
            <v>Модернизация цеха "А" КС-0 Мубарекского УМГ</v>
          </cell>
          <cell r="D63" t="str">
            <v>транспортировка газа в объеме 40 млн.куб.м в сутки</v>
          </cell>
          <cell r="E63" t="str">
            <v>2016-2018 гг.</v>
          </cell>
          <cell r="F63">
            <v>90</v>
          </cell>
          <cell r="G63">
            <v>90</v>
          </cell>
          <cell r="H63">
            <v>4</v>
          </cell>
          <cell r="I63">
            <v>4</v>
          </cell>
          <cell r="J63">
            <v>0</v>
          </cell>
          <cell r="M63" t="str">
            <v>Письмо НХК "Узбекнефтегаз" от 04.08.2015 г. №26-02-2102</v>
          </cell>
        </row>
        <row r="64">
          <cell r="C64" t="str">
            <v>АО  "Узбекэнерго"</v>
          </cell>
          <cell r="F64">
            <v>5925.3631999999998</v>
          </cell>
          <cell r="G64">
            <v>4718.4546992174201</v>
          </cell>
          <cell r="H64">
            <v>715.58437463520249</v>
          </cell>
          <cell r="I64">
            <v>114.46792393520239</v>
          </cell>
          <cell r="J64">
            <v>84.47</v>
          </cell>
          <cell r="K64">
            <v>5</v>
          </cell>
          <cell r="L64">
            <v>511.6464507</v>
          </cell>
        </row>
        <row r="65">
          <cell r="C65" t="str">
            <v>новое строительство</v>
          </cell>
          <cell r="F65">
            <v>3871.1150000000002</v>
          </cell>
          <cell r="G65">
            <v>2915.5559992174203</v>
          </cell>
          <cell r="H65">
            <v>615.4082239352025</v>
          </cell>
          <cell r="I65">
            <v>97.208223935202398</v>
          </cell>
          <cell r="J65">
            <v>84.47</v>
          </cell>
          <cell r="K65">
            <v>5</v>
          </cell>
          <cell r="L65">
            <v>428.73</v>
          </cell>
        </row>
        <row r="66">
          <cell r="B66">
            <v>39</v>
          </cell>
          <cell r="C66" t="str">
            <v>Расширение Талимарджанской ТЭС со строительством двух парогазовых установок мощностью по 450 МВт</v>
          </cell>
          <cell r="D66" t="str">
            <v>2х450 МВт</v>
          </cell>
          <cell r="E66" t="str">
            <v>2010-2016 гг.</v>
          </cell>
          <cell r="F66">
            <v>920.45600000000002</v>
          </cell>
          <cell r="G66">
            <v>257.97000000000003</v>
          </cell>
          <cell r="H66">
            <v>257.97000000000003</v>
          </cell>
          <cell r="I66">
            <v>8.94</v>
          </cell>
          <cell r="J66">
            <v>0.51</v>
          </cell>
          <cell r="L66">
            <v>248.52</v>
          </cell>
          <cell r="M66" t="str">
            <v>Постановление Президента Республики Узбекистан
от 7.11.2013 г. №ПП-2063</v>
          </cell>
        </row>
        <row r="67">
          <cell r="B67">
            <v>40</v>
          </cell>
          <cell r="C67" t="str">
            <v>Строительство на Ангренской ТЭС энергоблока мощностью 130-150 МВт с теплофикационным отбором для сжигания высокозольного угля</v>
          </cell>
          <cell r="D67" t="str">
            <v>130-150 МВт</v>
          </cell>
          <cell r="E67" t="str">
            <v>2012-2016 гг.</v>
          </cell>
          <cell r="F67">
            <v>242.68</v>
          </cell>
          <cell r="G67">
            <v>83.97</v>
          </cell>
          <cell r="H67">
            <v>83.97</v>
          </cell>
          <cell r="I67">
            <v>50.96</v>
          </cell>
          <cell r="L67">
            <v>33.01</v>
          </cell>
          <cell r="M67" t="str">
            <v xml:space="preserve">Постановление Президента Республики Узбекистан 
от 05.03.2013 г. №ПП-1931 </v>
          </cell>
        </row>
        <row r="68">
          <cell r="B68">
            <v>41</v>
          </cell>
          <cell r="C68" t="str">
            <v xml:space="preserve">Расширение Навоийской ТЭС со строительством второй парогазовой установки мощностью 450 МВт </v>
          </cell>
          <cell r="D68" t="str">
            <v xml:space="preserve">450 МВт </v>
          </cell>
          <cell r="E68" t="str">
            <v>2012-2017 гг.</v>
          </cell>
          <cell r="F68">
            <v>547.26</v>
          </cell>
          <cell r="G68">
            <v>526.63599999999997</v>
          </cell>
          <cell r="H68">
            <v>84</v>
          </cell>
          <cell r="I68">
            <v>4</v>
          </cell>
          <cell r="J68">
            <v>30</v>
          </cell>
          <cell r="L68">
            <v>50</v>
          </cell>
          <cell r="M68" t="str">
            <v xml:space="preserve">Постановление Президента Республики Узбекистан 
 от 03.01.2014г. №ПП-2104 </v>
          </cell>
        </row>
        <row r="69">
          <cell r="B69">
            <v>42</v>
          </cell>
          <cell r="C69" t="str">
            <v>Строительство Туракурганской тепловой электростанции, Наманганская область</v>
          </cell>
          <cell r="D69" t="str">
            <v>2х450 МВт</v>
          </cell>
          <cell r="E69" t="str">
            <v>2013-2019 гг.</v>
          </cell>
          <cell r="F69">
            <v>917.68899999999996</v>
          </cell>
          <cell r="G69">
            <v>911.22499999999991</v>
          </cell>
          <cell r="H69">
            <v>65</v>
          </cell>
          <cell r="I69">
            <v>1</v>
          </cell>
          <cell r="J69">
            <v>15</v>
          </cell>
          <cell r="L69">
            <v>49</v>
          </cell>
          <cell r="M69" t="str">
            <v>Постановление Президента Республики Узбекистан 
от 01.05.2015 г. №ПП-2342</v>
          </cell>
        </row>
        <row r="70">
          <cell r="B70">
            <v>43</v>
          </cell>
          <cell r="C70" t="str">
            <v>Строительство солнечной фотоэлектрической станции мощностью 100 МВт в Самаркандской области</v>
          </cell>
          <cell r="D70" t="str">
            <v>100 МВт</v>
          </cell>
          <cell r="E70" t="str">
            <v>2013-2017 гг.</v>
          </cell>
          <cell r="F70">
            <v>233.12</v>
          </cell>
          <cell r="G70">
            <v>218.74</v>
          </cell>
          <cell r="H70">
            <v>56.96</v>
          </cell>
          <cell r="I70">
            <v>3</v>
          </cell>
          <cell r="J70">
            <v>23.96</v>
          </cell>
          <cell r="L70">
            <v>30</v>
          </cell>
          <cell r="M70" t="str">
            <v>Постановление Президента Республики Узбекистан 
от 4.06.2014 г. №ПП-2183</v>
          </cell>
        </row>
        <row r="71">
          <cell r="B71">
            <v>44</v>
          </cell>
          <cell r="C71" t="str">
            <v xml:space="preserve">Строительство объектов внешнего электроснабжения тяговых подстанций строящейся электрифицированной железнодорожной линии "Ангрен-Пап" </v>
          </cell>
          <cell r="D71" t="str">
            <v>ВЛ 110/220кВ</v>
          </cell>
          <cell r="E71" t="str">
            <v>2013-2016 гг.</v>
          </cell>
          <cell r="F71">
            <v>62</v>
          </cell>
          <cell r="G71">
            <v>25.029999999999998</v>
          </cell>
          <cell r="H71">
            <v>25.029999999999998</v>
          </cell>
          <cell r="I71">
            <v>17.329999999999998</v>
          </cell>
          <cell r="L71">
            <v>7.7</v>
          </cell>
          <cell r="M71" t="str">
            <v>Постановление Президента Республики Узбекистан 
от 18.06.2013 г. №ПП-1985</v>
          </cell>
        </row>
        <row r="72">
          <cell r="B72">
            <v>45</v>
          </cell>
          <cell r="C72" t="str">
            <v xml:space="preserve">Строительство двух парогазовых установок мощностью по 230-250 МВт на Тахиаташской ТЭС </v>
          </cell>
          <cell r="D72" t="str">
            <v>500 МВт</v>
          </cell>
          <cell r="E72" t="str">
            <v>2013-2020 гг.</v>
          </cell>
          <cell r="F72">
            <v>700</v>
          </cell>
          <cell r="G72">
            <v>657.89499999999998</v>
          </cell>
          <cell r="H72">
            <v>20.978224717782169</v>
          </cell>
          <cell r="I72">
            <v>0.97822471778216891</v>
          </cell>
          <cell r="J72">
            <v>10</v>
          </cell>
          <cell r="L72">
            <v>10</v>
          </cell>
          <cell r="M72" t="str">
            <v>Указ Президента 
Республики Узбекистан 
от 04.03.2015 г. №УП-4707</v>
          </cell>
        </row>
        <row r="73">
          <cell r="B73">
            <v>46</v>
          </cell>
          <cell r="C73" t="str">
            <v>Организация производства солнечных панелей (СИЭЗ "Навои")</v>
          </cell>
          <cell r="D73" t="str">
            <v>50 МВт</v>
          </cell>
          <cell r="E73" t="str">
            <v>2014-2017 гг.</v>
          </cell>
          <cell r="F73">
            <v>4.49</v>
          </cell>
          <cell r="G73">
            <v>4.49</v>
          </cell>
          <cell r="H73">
            <v>4</v>
          </cell>
          <cell r="K73">
            <v>4</v>
          </cell>
          <cell r="M73" t="str">
            <v>Указ Президента 
Республики Узбекистан 
от 01.03.2013 г. №УП-4512</v>
          </cell>
        </row>
        <row r="74">
          <cell r="B74">
            <v>47</v>
          </cell>
          <cell r="C74" t="str">
            <v>Строительство внешнего электроснабжения Кандымского газоперерабатывающего завода</v>
          </cell>
          <cell r="D74" t="str">
            <v>ВЛ 220кВ, 90 км</v>
          </cell>
          <cell r="E74" t="str">
            <v>2015-2017 гг</v>
          </cell>
          <cell r="F74">
            <v>58.8</v>
          </cell>
          <cell r="G74">
            <v>58.8</v>
          </cell>
          <cell r="H74">
            <v>4.5</v>
          </cell>
          <cell r="I74">
            <v>4.5</v>
          </cell>
          <cell r="M74" t="str">
            <v>Постановление КМ РУз. 
от 19.05.2015 г. №127</v>
          </cell>
        </row>
        <row r="75">
          <cell r="B75">
            <v>48</v>
          </cell>
          <cell r="C75" t="str">
            <v>Строительство четырех газотурбинных установок мощностью по 27 МВт на Ташкентской ТЦ №4</v>
          </cell>
          <cell r="D75" t="str">
            <v>4х27 МВт</v>
          </cell>
          <cell r="E75" t="str">
            <v>2015-2017 гг</v>
          </cell>
          <cell r="F75">
            <v>167.3</v>
          </cell>
          <cell r="G75">
            <v>163.30000000000001</v>
          </cell>
          <cell r="H75">
            <v>5.5</v>
          </cell>
          <cell r="J75">
            <v>5</v>
          </cell>
          <cell r="L75">
            <v>0.5</v>
          </cell>
          <cell r="M75" t="str">
            <v>Указ Президента 
Республики Узбекистан 
от 04.03.2015 г. №УП-4707</v>
          </cell>
        </row>
        <row r="76">
          <cell r="B76">
            <v>49</v>
          </cell>
          <cell r="C76" t="str">
            <v xml:space="preserve">Строительство объектов внешнего электроснабжения тяговых подстанций строящейся электрофицированной железнодорожной линии "Самарканд-Бухара" </v>
          </cell>
          <cell r="D76" t="str">
            <v>ВЛ 110/220кВ 34 км</v>
          </cell>
          <cell r="E76" t="str">
            <v>2015-2016 гг</v>
          </cell>
          <cell r="F76">
            <v>12.5</v>
          </cell>
          <cell r="G76">
            <v>6.4999992174202266</v>
          </cell>
          <cell r="H76">
            <v>6.4999992174202266</v>
          </cell>
          <cell r="I76">
            <v>6.4999992174202266</v>
          </cell>
          <cell r="M76" t="str">
            <v xml:space="preserve">Постановление Президента Республики Узбекистан 
 от 26.03.2015г. №ПП-2326 </v>
          </cell>
        </row>
        <row r="77">
          <cell r="B77">
            <v>50</v>
          </cell>
          <cell r="C77" t="str">
            <v>Организация производства линейно-цепной арматуры и изоляторов (СП «Armaturno-izolyatorniy zavod») (СИЗ "Ангрен")</v>
          </cell>
          <cell r="D77" t="str">
            <v>21 тыс. штук изоляторы, 255 тыс. штук цепная арматура</v>
          </cell>
          <cell r="E77" t="str">
            <v>2015-2016 гг.</v>
          </cell>
          <cell r="F77">
            <v>4.82</v>
          </cell>
          <cell r="G77">
            <v>1</v>
          </cell>
          <cell r="H77">
            <v>1</v>
          </cell>
          <cell r="K77">
            <v>1</v>
          </cell>
          <cell r="M77" t="str">
            <v>Протокол Админсовета 
СИЗ "Ангрен"  от 18.11.2014г. №9</v>
          </cell>
        </row>
        <row r="78">
          <cell r="C78" t="str">
            <v>модернизация и реконструкция</v>
          </cell>
          <cell r="F78">
            <v>2054.2482</v>
          </cell>
          <cell r="G78">
            <v>1802.8987000000002</v>
          </cell>
          <cell r="H78">
            <v>100.17615069999999</v>
          </cell>
          <cell r="I78">
            <v>17.259699999999999</v>
          </cell>
          <cell r="J78">
            <v>0</v>
          </cell>
          <cell r="K78">
            <v>0</v>
          </cell>
          <cell r="L78">
            <v>82.916450699999999</v>
          </cell>
        </row>
        <row r="79">
          <cell r="B79">
            <v>51</v>
          </cell>
          <cell r="C79" t="str">
            <v>Развитие и модернизация низковольтных сетей и объектов электроснабжения 04-6-10 кВ</v>
          </cell>
          <cell r="D79" t="str">
            <v>25307,0. км - ЛЭП,       5628 шт. - ТП</v>
          </cell>
          <cell r="E79" t="str">
            <v>2015-2019 гг.</v>
          </cell>
          <cell r="F79">
            <v>835.90000000000009</v>
          </cell>
          <cell r="G79">
            <v>800.2</v>
          </cell>
          <cell r="H79">
            <v>10</v>
          </cell>
          <cell r="I79">
            <v>10</v>
          </cell>
          <cell r="M79" t="str">
            <v xml:space="preserve">Постановление Президента Республики Узбекистан 
 от 06.03.2015г. №ПП-2313 </v>
          </cell>
        </row>
        <row r="80">
          <cell r="B80">
            <v>52</v>
          </cell>
          <cell r="C80" t="str">
            <v>Модернизация  "Каскада Нижне-Бозсуйских ГЭС" (ГЭС-14)</v>
          </cell>
          <cell r="D80" t="str">
            <v>увеличение 
мощности ГЭС 
на 4,3МВт</v>
          </cell>
          <cell r="E80" t="str">
            <v>2012-2017 гг.</v>
          </cell>
          <cell r="F80">
            <v>37.4</v>
          </cell>
          <cell r="G80">
            <v>28.7</v>
          </cell>
          <cell r="H80">
            <v>4</v>
          </cell>
          <cell r="I80">
            <v>1</v>
          </cell>
          <cell r="L80">
            <v>3</v>
          </cell>
          <cell r="M80" t="str">
            <v xml:space="preserve">Постановление Кабинета Министров от 05.11.2012 г. №316 </v>
          </cell>
        </row>
        <row r="81">
          <cell r="B81">
            <v>53</v>
          </cell>
          <cell r="C81" t="str">
            <v>Модернизация "Фархадской ГЭС"</v>
          </cell>
          <cell r="D81" t="str">
            <v>увеличение 
мощности ГЭС 
на 13МВт</v>
          </cell>
          <cell r="E81" t="str">
            <v>2012-2017 гг.</v>
          </cell>
          <cell r="F81">
            <v>131.02000000000001</v>
          </cell>
          <cell r="G81">
            <v>117.58300000000001</v>
          </cell>
          <cell r="H81">
            <v>8</v>
          </cell>
          <cell r="I81">
            <v>2</v>
          </cell>
          <cell r="L81">
            <v>6</v>
          </cell>
          <cell r="M81" t="str">
            <v xml:space="preserve">Постановление Кабинета Министров от 05.11.2012 г. №316 </v>
          </cell>
        </row>
        <row r="82">
          <cell r="B82">
            <v>54</v>
          </cell>
          <cell r="C82" t="str">
            <v>Модернизация УП "Каскад Ташкентских ГЭС" (ГЭС-9)</v>
          </cell>
          <cell r="D82" t="str">
            <v xml:space="preserve">увеличение установленной мощности ГЭС 
до 16,6 МВт </v>
          </cell>
          <cell r="E82" t="str">
            <v>2012-2017 гг.</v>
          </cell>
          <cell r="F82">
            <v>39.769999999999996</v>
          </cell>
          <cell r="G82">
            <v>38.5</v>
          </cell>
          <cell r="H82">
            <v>5.0999999999999996</v>
          </cell>
          <cell r="L82">
            <v>5.0999999999999996</v>
          </cell>
          <cell r="M82" t="str">
            <v>Постановление Президента Республики Узбекистан 
от 15.12.2010 г. №ПП-1442</v>
          </cell>
        </row>
        <row r="83">
          <cell r="B83">
            <v>55</v>
          </cell>
          <cell r="C83" t="str">
            <v xml:space="preserve">Модернизация  УП "Каскад Кадиринских ГЭС" (ГЭС-3) </v>
          </cell>
          <cell r="D83" t="str">
            <v>увеличение 
мощности ГЭС с 13,2 до 15,34 МВт</v>
          </cell>
          <cell r="E83" t="str">
            <v>2012-2017 гг.</v>
          </cell>
          <cell r="F83">
            <v>52.57</v>
          </cell>
          <cell r="G83">
            <v>51.59</v>
          </cell>
          <cell r="H83">
            <v>6.8</v>
          </cell>
          <cell r="L83">
            <v>6.8</v>
          </cell>
          <cell r="M83" t="str">
            <v xml:space="preserve">Постановление Президента Республики Узбекистан 
от 11.10.2013г.№ПП-2051 </v>
          </cell>
        </row>
        <row r="84">
          <cell r="B84">
            <v>56</v>
          </cell>
          <cell r="C84" t="str">
            <v xml:space="preserve">Модернизация "Каскада Шахриханских ГЭС" (ГЭС-ЮФК-2) </v>
          </cell>
          <cell r="D84" t="str">
            <v>увеличение мощности с 3,8 МВт до 7,05 МВт</v>
          </cell>
          <cell r="E84" t="str">
            <v>2012-2017 гг.</v>
          </cell>
          <cell r="F84">
            <v>21.26</v>
          </cell>
          <cell r="G84">
            <v>19.96</v>
          </cell>
          <cell r="H84">
            <v>2.25</v>
          </cell>
          <cell r="L84">
            <v>2.25</v>
          </cell>
          <cell r="M84" t="str">
            <v xml:space="preserve">Постановление Президента Республики Узбекистан
от 11.10.2013г.№ПП-2051 </v>
          </cell>
        </row>
        <row r="85">
          <cell r="B85">
            <v>57</v>
          </cell>
          <cell r="C85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Республики Каракалпакстан, Навоийской и Хорезмской областей Республики Узбекистан</v>
          </cell>
          <cell r="D85" t="str">
            <v>17674 млн. кВт.ч</v>
          </cell>
          <cell r="E85" t="str">
            <v>2014-2018 гг.</v>
          </cell>
          <cell r="F85">
            <v>235.55600000000001</v>
          </cell>
          <cell r="G85">
            <v>174.02</v>
          </cell>
          <cell r="H85">
            <v>1</v>
          </cell>
          <cell r="L85">
            <v>1</v>
          </cell>
          <cell r="M85" t="str">
            <v>Постановление Президента Республики Узбекистан 
от 02.05.2014 г. №ПП-2171</v>
          </cell>
        </row>
        <row r="86">
          <cell r="B86">
            <v>58</v>
          </cell>
          <cell r="C86" t="str">
            <v>Модернизация и замена устаревшего оборудования на подстанциях энергосистемы</v>
          </cell>
          <cell r="D86" t="str">
            <v>объект</v>
          </cell>
          <cell r="E86" t="str">
            <v>2014-2017 гг.</v>
          </cell>
          <cell r="F86">
            <v>166.25</v>
          </cell>
          <cell r="G86">
            <v>162.25</v>
          </cell>
          <cell r="H86">
            <v>2</v>
          </cell>
          <cell r="I86">
            <v>2</v>
          </cell>
          <cell r="M86" t="str">
            <v>Распоряжение Президента Республики Узбекистан 
от 29.08.2014 г. №Р-4340</v>
          </cell>
        </row>
        <row r="87">
          <cell r="B87">
            <v>59</v>
          </cell>
          <cell r="C87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Бухарской, Джизакской и Самаркандской областей Республики Узбекистан</v>
          </cell>
          <cell r="D87" t="str">
            <v>19 590 млн.кВт.ч.</v>
          </cell>
          <cell r="E87" t="str">
            <v>2015-2017гг</v>
          </cell>
          <cell r="F87">
            <v>207.42599999999999</v>
          </cell>
          <cell r="G87">
            <v>174.98599999999999</v>
          </cell>
          <cell r="H87">
            <v>43.7664507</v>
          </cell>
          <cell r="L87">
            <v>43.7664507</v>
          </cell>
          <cell r="M87" t="str">
            <v>Постановления Президента Республики Узбекистан
от 14.02.2012 г. №ПП-1705, 
от 02.08.2012г. № ПП-1795</v>
          </cell>
        </row>
        <row r="88">
          <cell r="B88">
            <v>60</v>
          </cell>
          <cell r="C88" t="str">
            <v>Внедрение Автоматизированной системы учета и контроля потребления электрической энергии./Система учета потребления электрической энергии потребителей 0,4 кВ города Ташкента, Ташкентской и Сырдарьинкой областей Республики Узбекистан</v>
          </cell>
          <cell r="D88" t="str">
            <v>более 1,2 млн. точек учета</v>
          </cell>
          <cell r="E88" t="str">
            <v>2013-2017 гг</v>
          </cell>
          <cell r="F88">
            <v>323.74099999999999</v>
          </cell>
          <cell r="G88">
            <v>232.85000000000002</v>
          </cell>
          <cell r="H88">
            <v>15</v>
          </cell>
          <cell r="L88">
            <v>15</v>
          </cell>
          <cell r="M88" t="str">
            <v>Постановления Президента Республики Узбекистан
от 26.03.2013 г. №ПП-1941,
 от 20.05.2013г. № ПП-1969</v>
          </cell>
        </row>
        <row r="89">
          <cell r="B89">
            <v>61</v>
          </cell>
          <cell r="C89" t="str">
            <v>Строительство подводящих электрических сетей к строящимся предприятиям СИЗ "Ангрен" и СИЗ "Джизак"</v>
          </cell>
          <cell r="D89" t="str">
            <v>5 км, 35 МВА, 2/2,3 шт./км, 25 МВА</v>
          </cell>
          <cell r="E89" t="str">
            <v>2014-2016 гг.</v>
          </cell>
          <cell r="F89">
            <v>3.3552</v>
          </cell>
          <cell r="G89">
            <v>2.2596999999999996</v>
          </cell>
          <cell r="H89">
            <v>2.2596999999999996</v>
          </cell>
          <cell r="I89">
            <v>2.2596999999999996</v>
          </cell>
          <cell r="M89" t="str">
            <v>Указ Президента 
Республики Узбекистан от 13.04.2012 г. №УП-4436,
Протокол Кабинета Министров от 26.03.2015г. №38</v>
          </cell>
        </row>
        <row r="90">
          <cell r="C90" t="str">
            <v>Навоийский ГМК</v>
          </cell>
          <cell r="F90">
            <v>831.31579869053871</v>
          </cell>
          <cell r="G90">
            <v>724.45679869053868</v>
          </cell>
          <cell r="H90">
            <v>181.92000000000002</v>
          </cell>
          <cell r="I90">
            <v>181.92000000000002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 xml:space="preserve">новое строительство </v>
          </cell>
          <cell r="F91">
            <v>194.57</v>
          </cell>
          <cell r="G91">
            <v>164.68999999999997</v>
          </cell>
          <cell r="H91">
            <v>69.900000000000006</v>
          </cell>
          <cell r="I91">
            <v>69.900000000000006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62</v>
          </cell>
          <cell r="C92" t="str">
            <v xml:space="preserve">Строительство горно-рудного комплекса на базе месторождений Зармитанской золоторудной зоны (III - этап). Месторождение "Урталик" ("Промежуточное") </v>
          </cell>
          <cell r="D92" t="str">
            <v>заданная</v>
          </cell>
          <cell r="E92" t="str">
            <v>2014-2018 гг.</v>
          </cell>
          <cell r="F92">
            <v>97.03</v>
          </cell>
          <cell r="G92">
            <v>78.849999999999994</v>
          </cell>
          <cell r="H92">
            <v>25.97</v>
          </cell>
          <cell r="I92">
            <v>25.97</v>
          </cell>
          <cell r="M92" t="str">
            <v>Постановление Президента Республики Узбекистан 
от 15.12.2010 г. №ПП-1442</v>
          </cell>
        </row>
        <row r="93">
          <cell r="B93">
            <v>63</v>
          </cell>
          <cell r="C93" t="str">
            <v>Углубка ствола шахты "Главный" с горизонта 720 м до горизонта 540 м рудника "Зармитан": 2-этап: углубка горизонта 660 м до горизонта 600 м</v>
          </cell>
          <cell r="D93" t="str">
            <v>заданная</v>
          </cell>
          <cell r="E93" t="str">
            <v>2015-2016 гг.</v>
          </cell>
          <cell r="F93">
            <v>8.94</v>
          </cell>
          <cell r="G93">
            <v>8.0399999999999991</v>
          </cell>
          <cell r="H93">
            <v>8.0399999999999991</v>
          </cell>
          <cell r="I93">
            <v>8.0399999999999991</v>
          </cell>
          <cell r="M93" t="str">
            <v xml:space="preserve">Указ Президента 
Республики Узбекистан 
от 04.03.2015г. №УП-4707 </v>
          </cell>
        </row>
        <row r="94">
          <cell r="B94">
            <v>64</v>
          </cell>
          <cell r="C94" t="str">
            <v xml:space="preserve">Строительство завода эмульсионно взрывчатых веществ для обеспечения подземных взрывных работ </v>
          </cell>
          <cell r="D94" t="str">
            <v>заданная</v>
          </cell>
          <cell r="E94" t="str">
            <v>2015-2017 гг.</v>
          </cell>
          <cell r="F94">
            <v>12.38</v>
          </cell>
          <cell r="G94">
            <v>11.03</v>
          </cell>
          <cell r="H94">
            <v>6.03</v>
          </cell>
          <cell r="I94">
            <v>6.03</v>
          </cell>
          <cell r="M94" t="str">
            <v xml:space="preserve">Указ Президента 
Республики Узбекистан 
от 04.03.2015г. №УП-4707 </v>
          </cell>
        </row>
        <row r="95">
          <cell r="B95">
            <v>65</v>
          </cell>
          <cell r="C95" t="str">
            <v>Строительство добычного рудника на базе месторождений Аристантауского рудного поля</v>
          </cell>
          <cell r="D95" t="str">
            <v>заданная</v>
          </cell>
          <cell r="E95" t="str">
            <v>2015-2017 гг.</v>
          </cell>
          <cell r="F95">
            <v>35</v>
          </cell>
          <cell r="G95">
            <v>30.7</v>
          </cell>
          <cell r="H95">
            <v>17.11</v>
          </cell>
          <cell r="I95">
            <v>17.11</v>
          </cell>
          <cell r="M95" t="str">
            <v xml:space="preserve">Указ Президента 
Республики Узбекистан 
от 04.03.2015г. №УП-4707 </v>
          </cell>
        </row>
        <row r="96">
          <cell r="B96">
            <v>66</v>
          </cell>
          <cell r="C96" t="str">
            <v>Вскрытие и отработка горизонта 660 м и 600 м месторождения "Гужумсай"</v>
          </cell>
          <cell r="D96" t="str">
            <v>заданная</v>
          </cell>
          <cell r="E96" t="str">
            <v>2015-2018 гг.</v>
          </cell>
          <cell r="F96">
            <v>33.22</v>
          </cell>
          <cell r="G96">
            <v>28.22</v>
          </cell>
          <cell r="H96">
            <v>7</v>
          </cell>
          <cell r="I96">
            <v>7</v>
          </cell>
          <cell r="M96" t="str">
            <v xml:space="preserve">Указ Президента 
Республики Узбекистан 
от 04.03.2015г. №УП-4707 </v>
          </cell>
        </row>
        <row r="97">
          <cell r="B97">
            <v>67</v>
          </cell>
          <cell r="C97" t="str">
            <v>Строительство нового хвостохранилища Марджанбулакского золотоизвлекательного участка</v>
          </cell>
          <cell r="D97" t="str">
            <v>заданная</v>
          </cell>
          <cell r="E97" t="str">
            <v>2015-2017 гг.</v>
          </cell>
          <cell r="F97">
            <v>8</v>
          </cell>
          <cell r="G97">
            <v>7.85</v>
          </cell>
          <cell r="H97">
            <v>5.75</v>
          </cell>
          <cell r="I97">
            <v>5.75</v>
          </cell>
          <cell r="M97" t="str">
            <v xml:space="preserve">Указ Президента 
Республики Узбекистан 
от 04.03.2015г. №УП-4707 </v>
          </cell>
        </row>
        <row r="98">
          <cell r="C98" t="str">
            <v>модернизация и реконструкция</v>
          </cell>
          <cell r="F98">
            <v>636.74579869053866</v>
          </cell>
          <cell r="G98">
            <v>559.76679869053874</v>
          </cell>
          <cell r="H98">
            <v>112.02000000000001</v>
          </cell>
          <cell r="I98">
            <v>112.02000000000001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68</v>
          </cell>
          <cell r="C99" t="str">
            <v>Отработка карьера "Мурунтау" (V очередь)</v>
          </cell>
          <cell r="D99" t="str">
            <v>заданная</v>
          </cell>
          <cell r="E99" t="str">
            <v>2015-2025 гг.</v>
          </cell>
          <cell r="F99">
            <v>230</v>
          </cell>
          <cell r="G99">
            <v>229.32</v>
          </cell>
          <cell r="H99">
            <v>4.45</v>
          </cell>
          <cell r="I99">
            <v>4.45</v>
          </cell>
          <cell r="M99" t="str">
            <v xml:space="preserve">Указ Президента 
Республики Узбекистан 
от 04.03.2015г. №УП-4707 </v>
          </cell>
        </row>
        <row r="100">
          <cell r="B100">
            <v>69</v>
          </cell>
          <cell r="C100" t="str">
            <v>Техническое перевооружение железнодорожного транспорта ЦРУ (I этап)</v>
          </cell>
          <cell r="D100" t="str">
            <v>заданная</v>
          </cell>
          <cell r="E100" t="str">
            <v>2015-2016 гг.</v>
          </cell>
          <cell r="F100">
            <v>9.8000000000000007</v>
          </cell>
          <cell r="G100">
            <v>7.3000000000000007</v>
          </cell>
          <cell r="H100">
            <v>7.3</v>
          </cell>
          <cell r="I100">
            <v>7.3</v>
          </cell>
          <cell r="M100" t="str">
            <v xml:space="preserve">Указ Президента 
Республики Узбекистан 
от 04.03.2015г. №УП-4707 </v>
          </cell>
        </row>
        <row r="101">
          <cell r="B101">
            <v>70</v>
          </cell>
          <cell r="C101" t="str">
            <v xml:space="preserve">Техническое перевооружение железнодорожного транспорта Северного РУ </v>
          </cell>
          <cell r="D101" t="str">
            <v>заданная</v>
          </cell>
          <cell r="E101" t="str">
            <v>2015-2016 гг.</v>
          </cell>
          <cell r="F101">
            <v>9.9</v>
          </cell>
          <cell r="G101">
            <v>7.4</v>
          </cell>
          <cell r="H101">
            <v>7.4</v>
          </cell>
          <cell r="I101">
            <v>7.4</v>
          </cell>
          <cell r="M101" t="str">
            <v>Протокол ГП "Навоийского ГМК"от 20.05.2014г. №16-04/227</v>
          </cell>
        </row>
        <row r="102">
          <cell r="B102">
            <v>71</v>
          </cell>
          <cell r="C102" t="str">
            <v>Северное РУ НГМК. Реконструкция и строительство резервного (аварийного) электроснабжения объектов особой категории ГМЗ-3</v>
          </cell>
          <cell r="D102" t="str">
            <v>заданная</v>
          </cell>
          <cell r="E102" t="str">
            <v>2015-2016 гг.</v>
          </cell>
          <cell r="F102">
            <v>14.18</v>
          </cell>
          <cell r="G102">
            <v>5.35</v>
          </cell>
          <cell r="H102">
            <v>5.35</v>
          </cell>
          <cell r="I102">
            <v>5.35</v>
          </cell>
          <cell r="M102" t="str">
            <v xml:space="preserve">Указ Президента 
Республики Узбекистан 
от 04.03.2015г. №УП-4707 </v>
          </cell>
        </row>
        <row r="103">
          <cell r="B103">
            <v>72</v>
          </cell>
          <cell r="C103" t="str">
            <v>Модернизация и техническое перевооружение объектов вспомогательных производств</v>
          </cell>
          <cell r="D103" t="str">
            <v>заданная</v>
          </cell>
          <cell r="E103" t="str">
            <v>2015-2019 гг.</v>
          </cell>
          <cell r="F103">
            <v>33</v>
          </cell>
          <cell r="G103">
            <v>21.89</v>
          </cell>
          <cell r="H103">
            <v>18</v>
          </cell>
          <cell r="I103">
            <v>18</v>
          </cell>
          <cell r="M103" t="str">
            <v xml:space="preserve">Указ Президента 
Республики Узбекистан 
от 04.03.2015г. №УП-4707 </v>
          </cell>
        </row>
        <row r="104">
          <cell r="B104">
            <v>73</v>
          </cell>
          <cell r="C104" t="str">
            <v>Техническое и технологическое перевооружение добывающих и перерабатывающих мощностей</v>
          </cell>
          <cell r="D104" t="str">
            <v>заданная</v>
          </cell>
          <cell r="E104" t="str">
            <v>2014-2016 гг.</v>
          </cell>
          <cell r="F104">
            <v>32.4</v>
          </cell>
          <cell r="G104">
            <v>5.03</v>
          </cell>
          <cell r="H104">
            <v>5.03</v>
          </cell>
          <cell r="I104">
            <v>5.03</v>
          </cell>
          <cell r="M104" t="str">
            <v>Протокол Кабинета Министров от 30.12.2012 г. №02-02/1-190</v>
          </cell>
        </row>
        <row r="105">
          <cell r="B105">
            <v>74</v>
          </cell>
          <cell r="C105" t="str">
            <v>Переработка складов минерализованной массы карьера Мурунтау методом кучного выщелачивания</v>
          </cell>
          <cell r="D105" t="str">
            <v>заданная</v>
          </cell>
          <cell r="E105" t="str">
            <v>2015-2016 гг.</v>
          </cell>
          <cell r="F105">
            <v>18.149999999999999</v>
          </cell>
          <cell r="G105">
            <v>11.75</v>
          </cell>
          <cell r="H105">
            <v>11.75</v>
          </cell>
          <cell r="I105">
            <v>11.75</v>
          </cell>
          <cell r="M105" t="str">
            <v>Протокол Кабинета Министров от 31.03.2015г.  №38 (06-06/15454);</v>
          </cell>
        </row>
        <row r="106">
          <cell r="B106">
            <v>75</v>
          </cell>
          <cell r="C106" t="str">
            <v xml:space="preserve">Расширение и реконструкция хвостового хозяйства с намывом ограждающих дамб хвостохранилища №2 ГМЗ-2 (II этап) </v>
          </cell>
          <cell r="D106" t="str">
            <v xml:space="preserve">заданная </v>
          </cell>
          <cell r="E106" t="str">
            <v>2016-2022 гг.</v>
          </cell>
          <cell r="F106">
            <v>50</v>
          </cell>
          <cell r="G106">
            <v>50</v>
          </cell>
          <cell r="H106">
            <v>7.76</v>
          </cell>
          <cell r="I106">
            <v>7.76</v>
          </cell>
          <cell r="M106" t="str">
            <v xml:space="preserve">Указ Президента 
Республики Узбекистан 
от 04.03.2015г. №УП-4707 </v>
          </cell>
        </row>
        <row r="107">
          <cell r="B107">
            <v>76</v>
          </cell>
          <cell r="C107" t="str">
            <v>Техническое и технологическое перевооружение основного производства (III этап)</v>
          </cell>
          <cell r="D107" t="str">
            <v xml:space="preserve">заданная </v>
          </cell>
          <cell r="E107" t="str">
            <v>2016-2019 гг.</v>
          </cell>
          <cell r="F107">
            <v>35.996798690538725</v>
          </cell>
          <cell r="G107">
            <v>35.996798690538725</v>
          </cell>
          <cell r="H107">
            <v>4.72</v>
          </cell>
          <cell r="I107">
            <v>4.72</v>
          </cell>
          <cell r="M107" t="str">
            <v xml:space="preserve">Указ Президента 
Республики Узбекистан 
от 04.03.2015г. №УП-4707 </v>
          </cell>
        </row>
        <row r="108">
          <cell r="B108">
            <v>77</v>
          </cell>
          <cell r="C108" t="str">
            <v>Модернизация морально и физически устаревшего основного технологического оборудования</v>
          </cell>
          <cell r="D108" t="str">
            <v xml:space="preserve">заданная </v>
          </cell>
          <cell r="E108" t="str">
            <v>2015-2019 гг.</v>
          </cell>
          <cell r="F108">
            <v>172.4</v>
          </cell>
          <cell r="G108">
            <v>162.4</v>
          </cell>
          <cell r="H108">
            <v>23.36</v>
          </cell>
          <cell r="I108">
            <v>23.36</v>
          </cell>
          <cell r="M108" t="str">
            <v xml:space="preserve">Указ Президента 
Республики Узбекистан 
от 04.03.2015г. №УП-4707 </v>
          </cell>
        </row>
        <row r="109">
          <cell r="B109">
            <v>78</v>
          </cell>
          <cell r="C109" t="str">
            <v xml:space="preserve">Обновление и модернизация оборудования, транспорта, машин, механизмов и средств малой механизации ЗУС </v>
          </cell>
          <cell r="D109" t="str">
            <v>заданная</v>
          </cell>
          <cell r="E109" t="str">
            <v>2014-2016 гг.</v>
          </cell>
          <cell r="F109">
            <v>8.0790000000000006</v>
          </cell>
          <cell r="G109">
            <v>4.4800000000000004</v>
          </cell>
          <cell r="H109">
            <v>4.4800000000000004</v>
          </cell>
          <cell r="I109">
            <v>4.4800000000000004</v>
          </cell>
          <cell r="M109" t="str">
            <v xml:space="preserve">Постановление Президента Республики Узбекистан 
от 07.03.2014 г. №ПП-2143 </v>
          </cell>
        </row>
        <row r="110">
          <cell r="B110">
            <v>79</v>
          </cell>
          <cell r="C110" t="str">
            <v>Приоритетные проекты по внедрению информационно-коммуникационных систем и программных продуктов</v>
          </cell>
          <cell r="D110" t="str">
            <v>заданная</v>
          </cell>
          <cell r="E110" t="str">
            <v>2015-2018 гг.</v>
          </cell>
          <cell r="F110">
            <v>14.74</v>
          </cell>
          <cell r="G110">
            <v>10.75</v>
          </cell>
          <cell r="H110">
            <v>4.32</v>
          </cell>
          <cell r="I110">
            <v>4.32</v>
          </cell>
          <cell r="M110" t="str">
            <v xml:space="preserve">Постановление Президента Республики Узбекистан 
от 03.04.2014 г. №ПП-2158 </v>
          </cell>
        </row>
        <row r="111">
          <cell r="B111">
            <v>80</v>
          </cell>
          <cell r="C111" t="str">
            <v>Внедрение энергоэффективной системы управления транзисторный преобразователь - двигатель (ТРПД) в место системы управления генератор-двигатель (ГД) на электрических экскаваторах ЭКГ - 5,10,15</v>
          </cell>
          <cell r="D111" t="str">
            <v>заданная</v>
          </cell>
          <cell r="E111" t="str">
            <v>2016 г.</v>
          </cell>
          <cell r="F111">
            <v>8.1</v>
          </cell>
          <cell r="G111">
            <v>8.1</v>
          </cell>
          <cell r="H111">
            <v>8.1</v>
          </cell>
          <cell r="I111">
            <v>8.1</v>
          </cell>
          <cell r="M111" t="str">
            <v>Постановление КМ 
от 12.06.2013 г. №168</v>
          </cell>
        </row>
        <row r="112">
          <cell r="C112" t="str">
            <v>Алмалыкский ГМК</v>
          </cell>
          <cell r="F112">
            <v>2292.6592000000001</v>
          </cell>
          <cell r="G112">
            <v>2119.2583</v>
          </cell>
          <cell r="H112">
            <v>210.56660000000002</v>
          </cell>
          <cell r="I112">
            <v>69.790599999999984</v>
          </cell>
          <cell r="J112">
            <v>87.01</v>
          </cell>
          <cell r="K112">
            <v>0</v>
          </cell>
          <cell r="L112">
            <v>53.765999999999991</v>
          </cell>
        </row>
        <row r="113">
          <cell r="C113" t="str">
            <v>новое строительство</v>
          </cell>
          <cell r="F113">
            <v>2218.7192</v>
          </cell>
          <cell r="G113">
            <v>2054.2883000000002</v>
          </cell>
          <cell r="H113">
            <v>179.99930000000003</v>
          </cell>
          <cell r="I113">
            <v>49.023299999999992</v>
          </cell>
          <cell r="J113">
            <v>87.01</v>
          </cell>
          <cell r="K113">
            <v>0</v>
          </cell>
          <cell r="L113">
            <v>43.965999999999994</v>
          </cell>
        </row>
        <row r="114">
          <cell r="A114" t="str">
            <v>пжв</v>
          </cell>
          <cell r="B114">
            <v>1</v>
          </cell>
          <cell r="C114" t="str">
            <v>Строительство новой плавильной печи на медеплавильном заводе</v>
          </cell>
          <cell r="D114" t="str">
            <v>дополнительно 
16,7 тыс тн черновой меди</v>
          </cell>
          <cell r="E114" t="str">
            <v>2013-2016 гг.</v>
          </cell>
          <cell r="F114">
            <v>91.588999999999999</v>
          </cell>
          <cell r="G114">
            <v>36.653500000000001</v>
          </cell>
          <cell r="H114">
            <v>36.653500000000001</v>
          </cell>
          <cell r="I114">
            <v>17.427500000000002</v>
          </cell>
          <cell r="L114">
            <v>19.225999999999999</v>
          </cell>
          <cell r="M114" t="str">
            <v>Постановление Президента Республики Узбекистан 
от 04.09.2014 г.  №ПП-2229</v>
          </cell>
        </row>
        <row r="115">
          <cell r="A115" t="str">
            <v>самарчук</v>
          </cell>
          <cell r="B115">
            <v>2</v>
          </cell>
          <cell r="C115" t="str">
            <v>Строительство подземного рудника на участке "Самарчук" на базе действующего месторождения "Кызыл-алма"</v>
          </cell>
          <cell r="D115" t="str">
            <v>добыча 100,0 тыс. тн руды</v>
          </cell>
          <cell r="E115" t="str">
            <v>2014-2018 гг.</v>
          </cell>
          <cell r="F115">
            <v>65.143000000000001</v>
          </cell>
          <cell r="G115">
            <v>5.4420999999999999</v>
          </cell>
          <cell r="H115">
            <v>8.6330999999999989</v>
          </cell>
          <cell r="I115">
            <v>2.9931000000000001</v>
          </cell>
          <cell r="L115">
            <v>5.64</v>
          </cell>
          <cell r="M115" t="str">
            <v>Постановления Президента Республики Узбекистан от 04.10.2011г. №ПП-1623,
от 03.06.2015 г. №ПП-2350</v>
          </cell>
        </row>
        <row r="116">
          <cell r="A116" t="str">
            <v>забаланс</v>
          </cell>
          <cell r="B116">
            <v>3</v>
          </cell>
          <cell r="C116" t="str">
            <v>Вовлечение в отработку забалансовых отвальных руд месторождения "Кальмакир"</v>
          </cell>
          <cell r="D116" t="str">
            <v xml:space="preserve">переработка 
4,0 млн. тн руды </v>
          </cell>
          <cell r="E116" t="str">
            <v>2014-2016 гг.</v>
          </cell>
          <cell r="F116">
            <v>75.164500000000004</v>
          </cell>
          <cell r="G116">
            <v>48.64</v>
          </cell>
          <cell r="H116">
            <v>48.64</v>
          </cell>
          <cell r="I116">
            <v>13.33</v>
          </cell>
          <cell r="J116">
            <v>18.010000000000002</v>
          </cell>
          <cell r="L116">
            <v>17.3</v>
          </cell>
          <cell r="M116" t="str">
            <v>Постановления Президента Республики Узбекистан 
от 15.12.2010 г. №ПП-1442,
от 29.08.2015 г. №ПП-2400</v>
          </cell>
        </row>
        <row r="117">
          <cell r="A117" t="str">
            <v>расш_цемзавод</v>
          </cell>
          <cell r="B117">
            <v>4</v>
          </cell>
          <cell r="C117" t="str">
            <v>Расширение цементного завода в Джизакской области</v>
          </cell>
          <cell r="D117" t="str">
            <v>производство до 1,0 млн.тн портланд-цемента</v>
          </cell>
          <cell r="E117" t="str">
            <v>2015-2016 гг.</v>
          </cell>
          <cell r="F117">
            <v>35.722700000000003</v>
          </cell>
          <cell r="G117">
            <v>12.5227</v>
          </cell>
          <cell r="H117">
            <v>12.5227</v>
          </cell>
          <cell r="I117">
            <v>6.7226999999999997</v>
          </cell>
          <cell r="J117">
            <v>4</v>
          </cell>
          <cell r="L117">
            <v>1.8</v>
          </cell>
          <cell r="M117" t="str">
            <v>Постановления Президента Республики Узбекистан от 18.03.2015г. №ПП-2318, Кабинета Министров от 29.08.2015г. №254</v>
          </cell>
        </row>
        <row r="118">
          <cell r="A118" t="str">
            <v>шерабад</v>
          </cell>
          <cell r="B118">
            <v>5</v>
          </cell>
          <cell r="C118" t="str">
            <v xml:space="preserve">Строительство цементного завода в Шерабадском районе Сурхандарьинской области </v>
          </cell>
          <cell r="D118" t="str">
            <v>производство до 1,5 млн.тн  портландцемента</v>
          </cell>
          <cell r="E118" t="str">
            <v>2016-2018 гг.</v>
          </cell>
          <cell r="F118">
            <v>225</v>
          </cell>
          <cell r="G118">
            <v>224.95</v>
          </cell>
          <cell r="H118">
            <v>67.150000000000006</v>
          </cell>
          <cell r="I118">
            <v>2.1499999999999986</v>
          </cell>
          <cell r="J118">
            <v>65</v>
          </cell>
          <cell r="M118" t="str">
            <v xml:space="preserve">Указ Президента 
Республики Узбекистан 
от 04.03.2015г. №УП-4707 </v>
          </cell>
        </row>
        <row r="119">
          <cell r="A119" t="str">
            <v>медн.проволка</v>
          </cell>
          <cell r="B119">
            <v>6</v>
          </cell>
          <cell r="C119" t="str">
            <v>Организация производства медной проволоки  в Ташкентской области</v>
          </cell>
          <cell r="D119" t="str">
            <v xml:space="preserve">медная проволока различных диаметров  5000 тн </v>
          </cell>
          <cell r="E119" t="str">
            <v>2015-2016 гг.</v>
          </cell>
          <cell r="F119">
            <v>3.5</v>
          </cell>
          <cell r="G119">
            <v>3.48</v>
          </cell>
          <cell r="H119">
            <v>3.48</v>
          </cell>
          <cell r="I119">
            <v>3.48</v>
          </cell>
          <cell r="M119" t="str">
            <v xml:space="preserve">Указ Президента 
Республики Узбекистан 
от 04.03.2015г. №УП-4707 </v>
          </cell>
        </row>
        <row r="120">
          <cell r="A120" t="str">
            <v>оцинковка</v>
          </cell>
          <cell r="B120">
            <v>7</v>
          </cell>
          <cell r="C120" t="str">
            <v>Организация производства оцинкованного металлического листа и профилированного настила (СИЗ "Ангрен")</v>
          </cell>
          <cell r="D120" t="str">
            <v xml:space="preserve"> оцинкованный лист -5000 тн; профнастил -3000 тн</v>
          </cell>
          <cell r="E120" t="str">
            <v>2016-2017 гг.</v>
          </cell>
          <cell r="F120">
            <v>25</v>
          </cell>
          <cell r="G120">
            <v>25</v>
          </cell>
          <cell r="H120">
            <v>0.02</v>
          </cell>
          <cell r="I120">
            <v>0.02</v>
          </cell>
          <cell r="M120" t="str">
            <v xml:space="preserve">Указ Президента 
Республики Узбекистан 
от 04.03.2015г. №УП-4707 </v>
          </cell>
        </row>
        <row r="121">
          <cell r="A121" t="str">
            <v>дальнее</v>
          </cell>
          <cell r="B121">
            <v>8</v>
          </cell>
          <cell r="C121" t="str">
            <v xml:space="preserve">Освоение месторождения "Дальнее", Ташкентская область  (г.Алмалык) </v>
          </cell>
          <cell r="D121" t="str">
            <v>добыча 15,0 млн.тн руды</v>
          </cell>
          <cell r="E121" t="str">
            <v>2016-2028 гг.</v>
          </cell>
          <cell r="F121">
            <v>1696.2</v>
          </cell>
          <cell r="G121">
            <v>1696.2</v>
          </cell>
          <cell r="H121">
            <v>1.5</v>
          </cell>
          <cell r="I121">
            <v>1.5</v>
          </cell>
          <cell r="M121" t="str">
            <v xml:space="preserve">Указ Президента 
Республики Узбекистан 
от 04.03.2015г. №УП-4707 </v>
          </cell>
        </row>
        <row r="122">
          <cell r="A122" t="str">
            <v>патрон.вв</v>
          </cell>
          <cell r="B122">
            <v>9</v>
          </cell>
          <cell r="C122" t="str">
            <v>Организация производства патронированных взрывчатых веществ</v>
          </cell>
          <cell r="D122" t="str">
            <v>1200 тонн патронирован-ных взрывчатых веществ</v>
          </cell>
          <cell r="E122" t="str">
            <v>2016 г.</v>
          </cell>
          <cell r="F122">
            <v>1.4</v>
          </cell>
          <cell r="G122">
            <v>1.4</v>
          </cell>
          <cell r="H122">
            <v>1.4</v>
          </cell>
          <cell r="I122">
            <v>1.4</v>
          </cell>
          <cell r="M122" t="str">
            <v>Постановление Президента Республики Узбекистан  от 11.02.2015г. №ПП-2298</v>
          </cell>
        </row>
        <row r="123">
          <cell r="C123" t="str">
            <v>модернизация и реконструкция</v>
          </cell>
          <cell r="F123">
            <v>25.940000000000005</v>
          </cell>
          <cell r="G123">
            <v>24.97</v>
          </cell>
          <cell r="H123">
            <v>22.567299999999999</v>
          </cell>
          <cell r="I123">
            <v>12.767299999999999</v>
          </cell>
          <cell r="J123">
            <v>0</v>
          </cell>
          <cell r="K123">
            <v>0</v>
          </cell>
          <cell r="L123">
            <v>9.8000000000000007</v>
          </cell>
        </row>
        <row r="124">
          <cell r="A124" t="str">
            <v>црмз</v>
          </cell>
          <cell r="B124">
            <v>10</v>
          </cell>
          <cell r="C124" t="str">
            <v>Реконструкция литейного и механосборочного цехов ЦРМЗ</v>
          </cell>
          <cell r="D124" t="str">
            <v>модернизация действующих мощностей</v>
          </cell>
          <cell r="E124" t="str">
            <v>2013-2017 гг.</v>
          </cell>
          <cell r="F124">
            <v>16.740000000000002</v>
          </cell>
          <cell r="G124">
            <v>15.91</v>
          </cell>
          <cell r="H124">
            <v>14.587300000000001</v>
          </cell>
          <cell r="I124">
            <v>4.7873000000000001</v>
          </cell>
          <cell r="L124">
            <v>9.8000000000000007</v>
          </cell>
          <cell r="M124" t="str">
            <v xml:space="preserve">Указ Президента 
Республики Узбекистан 
от 04.03.2015г. №УП-4707 </v>
          </cell>
        </row>
        <row r="125">
          <cell r="A125" t="str">
            <v>компр.станц</v>
          </cell>
          <cell r="B125">
            <v>11</v>
          </cell>
          <cell r="C125" t="str">
            <v xml:space="preserve">Техническое перевооружение компрессорной станции на медеплавильном заводе (г.Алмалык) </v>
          </cell>
          <cell r="D125" t="str">
            <v>экономия электроэнергии 9,9 млн.кВт.час</v>
          </cell>
          <cell r="E125" t="str">
            <v>2016 г.</v>
          </cell>
          <cell r="F125">
            <v>3.8</v>
          </cell>
          <cell r="G125">
            <v>3.69</v>
          </cell>
          <cell r="H125">
            <v>3.69</v>
          </cell>
          <cell r="I125">
            <v>3.69</v>
          </cell>
          <cell r="M125" t="str">
            <v xml:space="preserve">Указ Президента 
Республики Узбекистан 
от 04.03.2015г. №УП-4707 </v>
          </cell>
        </row>
        <row r="126">
          <cell r="A126" t="str">
            <v>54пвс</v>
          </cell>
          <cell r="B126">
            <v>12</v>
          </cell>
          <cell r="C126" t="str">
            <v xml:space="preserve">Реконструкция подстанции "54 ПВС" (г.Алмалык) </v>
          </cell>
          <cell r="D126" t="str">
            <v xml:space="preserve"> экономия электроэнергии 3,7 млн.кВт.час </v>
          </cell>
          <cell r="E126" t="str">
            <v>2016 г.</v>
          </cell>
          <cell r="F126">
            <v>1.3</v>
          </cell>
          <cell r="G126">
            <v>1.29</v>
          </cell>
          <cell r="H126">
            <v>1.29</v>
          </cell>
          <cell r="I126">
            <v>1.29</v>
          </cell>
          <cell r="M126" t="str">
            <v xml:space="preserve">Указ Президента 
Республики Узбекистан 
от 04.03.2015г. №УП-4707 </v>
          </cell>
        </row>
        <row r="127">
          <cell r="A127" t="str">
            <v>фильтрация</v>
          </cell>
          <cell r="B127">
            <v>13</v>
          </cell>
          <cell r="C127" t="str">
            <v>Реконструкция участка фильтрации и сушки медного и золотосодержащего концентратов в Ташкентской области</v>
          </cell>
          <cell r="D127" t="str">
            <v>экономия электроэнергии 7,2 млн.кВт.час, природного газа -18,0 млн.куб.м</v>
          </cell>
          <cell r="E127" t="str">
            <v>2015-2017гг.</v>
          </cell>
          <cell r="F127">
            <v>4.0999999999999996</v>
          </cell>
          <cell r="G127">
            <v>4.08</v>
          </cell>
          <cell r="H127">
            <v>3</v>
          </cell>
          <cell r="I127">
            <v>3</v>
          </cell>
          <cell r="M127" t="str">
            <v xml:space="preserve">Указ Президента 
Республики Узбекистан 
от 04.03.2015г. №УП-4707 </v>
          </cell>
        </row>
        <row r="128">
          <cell r="C128" t="str">
            <v>другие направления</v>
          </cell>
          <cell r="F128">
            <v>48</v>
          </cell>
          <cell r="G128">
            <v>40</v>
          </cell>
          <cell r="H128">
            <v>8</v>
          </cell>
          <cell r="I128">
            <v>8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нс</v>
          </cell>
          <cell r="B129">
            <v>14</v>
          </cell>
          <cell r="C129" t="str">
            <v xml:space="preserve">Техническое перевооружение основного оборудования (или Приобретение оборудования взамен изношенного) </v>
          </cell>
          <cell r="D129" t="str">
            <v>поддержание действующих мощностей</v>
          </cell>
          <cell r="E129" t="str">
            <v>2015-2020 гг.</v>
          </cell>
          <cell r="F129">
            <v>48</v>
          </cell>
          <cell r="G129">
            <v>40</v>
          </cell>
          <cell r="H129">
            <v>8</v>
          </cell>
          <cell r="I129">
            <v>8</v>
          </cell>
          <cell r="M129" t="str">
            <v xml:space="preserve">Указ Президента 
Республики Узбекистан 
от 04.03.2015г. №УП-4707 </v>
          </cell>
        </row>
        <row r="130">
          <cell r="C130" t="str">
            <v>АО "Узкимёсаноат"</v>
          </cell>
          <cell r="F130">
            <v>2250.7032000000004</v>
          </cell>
          <cell r="G130">
            <v>2039.2280999999998</v>
          </cell>
          <cell r="H130">
            <v>208.20999999999998</v>
          </cell>
          <cell r="I130">
            <v>13.909999999999998</v>
          </cell>
          <cell r="J130">
            <v>105</v>
          </cell>
          <cell r="K130">
            <v>5</v>
          </cell>
          <cell r="L130">
            <v>84.300000000000011</v>
          </cell>
        </row>
        <row r="131">
          <cell r="C131" t="str">
            <v>новое строительство</v>
          </cell>
          <cell r="F131">
            <v>2104.5772000000002</v>
          </cell>
          <cell r="G131">
            <v>1937.7480999999998</v>
          </cell>
          <cell r="H131">
            <v>195.51</v>
          </cell>
          <cell r="I131">
            <v>11.209999999999999</v>
          </cell>
          <cell r="J131">
            <v>105</v>
          </cell>
          <cell r="K131">
            <v>5</v>
          </cell>
          <cell r="L131">
            <v>74.300000000000011</v>
          </cell>
        </row>
        <row r="132">
          <cell r="B132">
            <v>94</v>
          </cell>
          <cell r="C132" t="str">
            <v>Организация производства конвейерных лент, сельскохозяйственных и  автомобильных шин (СИЗ "Ангрен")</v>
          </cell>
          <cell r="D132" t="str">
            <v>100,0 тыс. погонных метров конвейерных лент, 200,0 тыс. шт. сельскохозяйственных шин, 3,0 млн. шт. автомобильных шин</v>
          </cell>
          <cell r="E132" t="str">
            <v>2015-2018 гг.</v>
          </cell>
          <cell r="F132">
            <v>213.96719999999999</v>
          </cell>
          <cell r="G132">
            <v>175.37209999999999</v>
          </cell>
          <cell r="H132">
            <v>13.7</v>
          </cell>
          <cell r="I132">
            <v>4.5</v>
          </cell>
          <cell r="L132">
            <v>9.1999999999999993</v>
          </cell>
          <cell r="M132" t="str">
            <v>Указ Президента 
Республики Узбекистан 
от 04.03.2015г. №УП-4707,
Постановление Президента 
Республики Узбекистан
от 28.08.2015 г. №ПП-2397</v>
          </cell>
        </row>
        <row r="133">
          <cell r="B133">
            <v>95</v>
          </cell>
          <cell r="C133" t="str">
            <v>Строительство комплекса производств поливинилхлорида (ПВХ), каустической соды и метанола на базе АО "Навоиазот"</v>
          </cell>
          <cell r="D133" t="str">
            <v>100,0 тыс тн ПВХ, 
71,8 тыс тн каустической соды, 
295,4 тыс тн метанола</v>
          </cell>
          <cell r="E133" t="str">
            <v>2015-2018 гг.</v>
          </cell>
          <cell r="F133">
            <v>501.09999999999997</v>
          </cell>
          <cell r="G133">
            <v>418.12999999999994</v>
          </cell>
          <cell r="H133">
            <v>39</v>
          </cell>
          <cell r="I133">
            <v>1</v>
          </cell>
          <cell r="L133">
            <v>38</v>
          </cell>
          <cell r="M133" t="str">
            <v>Указ Президента 
Республики Узбекистан 
от 04.03.2015 г. №УП-4707</v>
          </cell>
        </row>
        <row r="134">
          <cell r="B134">
            <v>96</v>
          </cell>
          <cell r="C134" t="str">
            <v>Строительство производств аммиака и карбамида на АО "Навоиазот"</v>
          </cell>
          <cell r="D134" t="str">
            <v>660 тыс тн аммиака, 
577,5 тыс. тн карбамида</v>
          </cell>
          <cell r="E134" t="str">
            <v>2015-2019 гг.</v>
          </cell>
          <cell r="F134">
            <v>1041.94</v>
          </cell>
          <cell r="G134">
            <v>1004.976</v>
          </cell>
          <cell r="H134">
            <v>93</v>
          </cell>
          <cell r="I134">
            <v>3</v>
          </cell>
          <cell r="J134">
            <v>80</v>
          </cell>
          <cell r="L134">
            <v>10</v>
          </cell>
          <cell r="M134" t="str">
            <v>Указ Президента 
Республики Узбекистан 
от 04.03.2015 г. №УП-4707</v>
          </cell>
        </row>
        <row r="135">
          <cell r="B135">
            <v>97</v>
          </cell>
          <cell r="C135" t="str">
            <v>Организация производства азотной кислоты на АО "Навоиазот"</v>
          </cell>
          <cell r="D135" t="str">
            <v>500,0 тыс. тн слабой азотной кислоты</v>
          </cell>
          <cell r="E135" t="str">
            <v>2015-2017 гг.</v>
          </cell>
          <cell r="F135">
            <v>216.67000000000002</v>
          </cell>
          <cell r="G135">
            <v>210.67000000000002</v>
          </cell>
          <cell r="H135">
            <v>26</v>
          </cell>
          <cell r="I135">
            <v>1</v>
          </cell>
          <cell r="J135">
            <v>25</v>
          </cell>
          <cell r="M135" t="str">
            <v>Указ Президента 
Республики Узбекистан 
от 04.03.2015 г. №УП-4707</v>
          </cell>
        </row>
        <row r="136">
          <cell r="B136">
            <v>98</v>
          </cell>
          <cell r="C136" t="str">
            <v>Организация производства сульфата калия на АО "Электрохимзавод"</v>
          </cell>
          <cell r="D136" t="str">
            <v>20 тыс. тн.</v>
          </cell>
          <cell r="E136" t="str">
            <v>2015-2016 гг.</v>
          </cell>
          <cell r="F136">
            <v>10</v>
          </cell>
          <cell r="G136">
            <v>10</v>
          </cell>
          <cell r="H136">
            <v>10</v>
          </cell>
          <cell r="I136">
            <v>1</v>
          </cell>
          <cell r="K136">
            <v>5</v>
          </cell>
          <cell r="L136">
            <v>4</v>
          </cell>
          <cell r="M136" t="str">
            <v>Указ Президента 
Республики Узбекистан 
от 04.03.2015 г. №УП-4707</v>
          </cell>
        </row>
        <row r="137">
          <cell r="B137">
            <v>99</v>
          </cell>
          <cell r="C137" t="str">
            <v>Организация производства пленки для упаковки продуктов питания</v>
          </cell>
          <cell r="D137" t="str">
            <v>300 тонн</v>
          </cell>
          <cell r="E137" t="str">
            <v>2016-2017 гг.</v>
          </cell>
          <cell r="F137">
            <v>0.5</v>
          </cell>
          <cell r="G137">
            <v>0.5</v>
          </cell>
          <cell r="H137">
            <v>0.11</v>
          </cell>
          <cell r="I137">
            <v>0.01</v>
          </cell>
          <cell r="L137">
            <v>0.1</v>
          </cell>
          <cell r="M137" t="str">
            <v>Указ Президента 
Республики Узбекистан 
от 04.03.2015 г. №УП-4707</v>
          </cell>
        </row>
        <row r="138">
          <cell r="B138">
            <v>100</v>
          </cell>
          <cell r="C138" t="str">
            <v>Строительство нового сернокислотного производства на АО «Аммофос-Максам»</v>
          </cell>
          <cell r="D138" t="str">
            <v>650 тыс.тн серной кислоты</v>
          </cell>
          <cell r="E138" t="str">
            <v>2016-2018 гг.</v>
          </cell>
          <cell r="F138">
            <v>105</v>
          </cell>
          <cell r="G138">
            <v>105</v>
          </cell>
          <cell r="H138">
            <v>12.1</v>
          </cell>
          <cell r="I138">
            <v>0.1</v>
          </cell>
          <cell r="L138">
            <v>12</v>
          </cell>
          <cell r="M138" t="str">
            <v>Указ Президента 
Республики Узбекистан 
от 04.03.2015 г. №УП-4707</v>
          </cell>
        </row>
        <row r="139">
          <cell r="B139">
            <v>101</v>
          </cell>
          <cell r="C139" t="str">
            <v>Организация производства синтетических моющих средств и товаров бытовой химии</v>
          </cell>
          <cell r="D139" t="str">
            <v>20 тыс.тн</v>
          </cell>
          <cell r="E139" t="str">
            <v>2016-2017 гг.</v>
          </cell>
          <cell r="F139">
            <v>12</v>
          </cell>
          <cell r="G139">
            <v>12</v>
          </cell>
          <cell r="H139">
            <v>0.5</v>
          </cell>
          <cell r="I139">
            <v>0.5</v>
          </cell>
          <cell r="M139" t="str">
            <v>Указ Президента 
Республики Узбекистан 
от 04.03.2015 г. №УП-4707</v>
          </cell>
        </row>
        <row r="140">
          <cell r="B140" t="str">
            <v>102-103</v>
          </cell>
          <cell r="C140" t="str">
            <v>Организация производства полиэтиленовой пленки шириной 3000 мм и трубы НД 50-250 мм и НД 710-1200 мм на АО "Жиззах пластмасса" (2 проекта)</v>
          </cell>
          <cell r="D140" t="str">
            <v>800 тн, 7,9 тыс.тн</v>
          </cell>
          <cell r="E140" t="str">
            <v>2015-2016 гг.</v>
          </cell>
          <cell r="F140">
            <v>3.4000000000000004</v>
          </cell>
          <cell r="G140">
            <v>1.1000000000000001</v>
          </cell>
          <cell r="H140">
            <v>1.1000000000000001</v>
          </cell>
          <cell r="I140">
            <v>0.1</v>
          </cell>
          <cell r="L140">
            <v>1</v>
          </cell>
          <cell r="M140" t="str">
            <v>Постановление Кабинета Министров от 6.06.2014 г. №145</v>
          </cell>
        </row>
        <row r="141">
          <cell r="C141" t="str">
            <v>модернизация и реконструкция</v>
          </cell>
          <cell r="F141">
            <v>94.126000000000005</v>
          </cell>
          <cell r="G141">
            <v>49.480000000000004</v>
          </cell>
          <cell r="H141">
            <v>12.5</v>
          </cell>
          <cell r="I141">
            <v>2.5</v>
          </cell>
          <cell r="J141">
            <v>0</v>
          </cell>
          <cell r="K141">
            <v>0</v>
          </cell>
          <cell r="L141">
            <v>10</v>
          </cell>
        </row>
        <row r="142">
          <cell r="B142">
            <v>104</v>
          </cell>
          <cell r="C142" t="str">
            <v>Модернизация производства фосфорных удобрений на АО "Аммофос-Максам"</v>
          </cell>
          <cell r="D142" t="str">
            <v>42,5 тыс. тн</v>
          </cell>
          <cell r="E142" t="str">
            <v>2015-2016 гг.
2015-2017 гг.</v>
          </cell>
          <cell r="F142">
            <v>14.59</v>
          </cell>
          <cell r="G142">
            <v>5.5</v>
          </cell>
          <cell r="H142">
            <v>5.5</v>
          </cell>
          <cell r="I142">
            <v>0.5</v>
          </cell>
          <cell r="L142">
            <v>5</v>
          </cell>
          <cell r="M142" t="str">
            <v>Указ Президента 
Республики Узбекистан 
от 04.03.2015 г. №УП-4707</v>
          </cell>
        </row>
        <row r="143">
          <cell r="B143">
            <v>105</v>
          </cell>
          <cell r="C143" t="str">
            <v>Организация производства сложных минеральных удобрений (NPK) на АО "Аммофос-Максам"</v>
          </cell>
          <cell r="D143" t="str">
            <v>160,0 тыс. тн</v>
          </cell>
          <cell r="E143" t="str">
            <v>2015-2017 гг.</v>
          </cell>
          <cell r="F143">
            <v>17.056000000000001</v>
          </cell>
          <cell r="G143">
            <v>5.5</v>
          </cell>
          <cell r="H143">
            <v>5.5</v>
          </cell>
          <cell r="I143">
            <v>0.5</v>
          </cell>
          <cell r="L143">
            <v>5</v>
          </cell>
          <cell r="M143" t="str">
            <v>Указ Президента 
Республики Узбекистан 
от 04.03.2015 г. №УП-4707</v>
          </cell>
        </row>
        <row r="144">
          <cell r="B144">
            <v>106</v>
          </cell>
          <cell r="C144" t="str">
            <v>Реконструкция и модернизация производства карбамида и аммиачной селитры на АО "Ферганаазот"</v>
          </cell>
          <cell r="D144" t="str">
            <v>30,0 тыс. тн карбамида, 
62,0 тыс. тн аммиачной селитры, 
50,0 тыс. тн аммиака, 
50,0 тыс. тн азотной кислоты</v>
          </cell>
          <cell r="E144" t="str">
            <v>2015-2017 гг.</v>
          </cell>
          <cell r="F144">
            <v>62.480000000000004</v>
          </cell>
          <cell r="G144">
            <v>38.480000000000004</v>
          </cell>
          <cell r="H144">
            <v>1.5</v>
          </cell>
          <cell r="I144">
            <v>1.5</v>
          </cell>
          <cell r="M144" t="str">
            <v>Указ Президента 
Республики Узбекистан 
от 04.03.2015 г. №УП-4707</v>
          </cell>
        </row>
        <row r="145">
          <cell r="C145" t="str">
            <v>другие направления</v>
          </cell>
          <cell r="F145">
            <v>52</v>
          </cell>
          <cell r="G145">
            <v>52</v>
          </cell>
          <cell r="H145">
            <v>0.2</v>
          </cell>
          <cell r="I145">
            <v>0.2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107</v>
          </cell>
          <cell r="C146" t="str">
            <v>Внедрение автоматизированной системы отраслевого мониторинга ГАК "Узкимёсаноат"</v>
          </cell>
          <cell r="D146" t="str">
            <v>Внедрение систем ERP</v>
          </cell>
          <cell r="E146" t="str">
            <v>2016-2020 гг.</v>
          </cell>
          <cell r="F146">
            <v>20</v>
          </cell>
          <cell r="G146">
            <v>20</v>
          </cell>
          <cell r="H146">
            <v>0.1</v>
          </cell>
          <cell r="I146">
            <v>0.1</v>
          </cell>
          <cell r="M146" t="str">
            <v>Указ Президента 
Республики Узбекистан 
от 04.03.2015 г. №УП-4707</v>
          </cell>
        </row>
        <row r="147">
          <cell r="B147">
            <v>108</v>
          </cell>
          <cell r="C147" t="str">
            <v>Модернизация и реконструкция объектов энергоснабжения, замена средств измерения на современные с внедрением АСУ ТП на АО "Навоиазот”</v>
          </cell>
          <cell r="D147" t="str">
            <v>внедрение АСУ ТП</v>
          </cell>
          <cell r="E147" t="str">
            <v>2016-2020 гг.</v>
          </cell>
          <cell r="F147">
            <v>32</v>
          </cell>
          <cell r="G147">
            <v>32</v>
          </cell>
          <cell r="H147">
            <v>0.1</v>
          </cell>
          <cell r="I147">
            <v>0.1</v>
          </cell>
          <cell r="M147" t="str">
            <v>Указ Президента 
Республики Узбекистан 
от 04.03.2015 г. №УП-4707</v>
          </cell>
        </row>
        <row r="148">
          <cell r="C148" t="str">
            <v>АО "Узметкомбинат"</v>
          </cell>
          <cell r="F148">
            <v>737.8</v>
          </cell>
          <cell r="G148">
            <v>715.02333333333343</v>
          </cell>
          <cell r="H148">
            <v>35.983333333333334</v>
          </cell>
          <cell r="I148">
            <v>22.316666666666666</v>
          </cell>
          <cell r="J148">
            <v>8</v>
          </cell>
          <cell r="K148">
            <v>0</v>
          </cell>
          <cell r="L148">
            <v>5.666666666666667</v>
          </cell>
        </row>
        <row r="149">
          <cell r="C149" t="str">
            <v>новое строительство</v>
          </cell>
          <cell r="F149">
            <v>708.8</v>
          </cell>
          <cell r="G149">
            <v>696.07333333333338</v>
          </cell>
          <cell r="H149">
            <v>26.983333333333331</v>
          </cell>
          <cell r="I149">
            <v>13.316666666666666</v>
          </cell>
          <cell r="J149">
            <v>8</v>
          </cell>
          <cell r="K149">
            <v>0</v>
          </cell>
          <cell r="L149">
            <v>5.666666666666667</v>
          </cell>
        </row>
        <row r="150">
          <cell r="B150">
            <v>109</v>
          </cell>
          <cell r="C150" t="str">
            <v>Организация производства ферросилиция на базе АО "Узметкомбинат"</v>
          </cell>
          <cell r="D150" t="str">
            <v>15 тыс. тн</v>
          </cell>
          <cell r="E150" t="str">
            <v>2014-2017 гг.</v>
          </cell>
          <cell r="F150">
            <v>20</v>
          </cell>
          <cell r="G150">
            <v>18.700000000000003</v>
          </cell>
          <cell r="H150">
            <v>14</v>
          </cell>
          <cell r="I150">
            <v>2</v>
          </cell>
          <cell r="J150">
            <v>8</v>
          </cell>
          <cell r="L150">
            <v>4</v>
          </cell>
          <cell r="M150" t="str">
            <v>Указ Президента 
Республики Узбекистан 
от 04.03.2015 г. №УП-4707</v>
          </cell>
        </row>
        <row r="151">
          <cell r="B151">
            <v>110</v>
          </cell>
          <cell r="C151" t="str">
            <v>Разработка месторождения Тебинбулак с дальнейшим получением чугуна</v>
          </cell>
          <cell r="D151" t="str">
            <v>500 тыс. тн</v>
          </cell>
          <cell r="E151" t="str">
            <v>2015-2020 гг.</v>
          </cell>
          <cell r="F151">
            <v>600</v>
          </cell>
          <cell r="G151">
            <v>593.24</v>
          </cell>
          <cell r="H151">
            <v>7</v>
          </cell>
          <cell r="I151">
            <v>7</v>
          </cell>
          <cell r="M151" t="str">
            <v>Указ Президента 
Республики Узбекистан 
от 04.03.2015 г. №УП-4707</v>
          </cell>
        </row>
        <row r="152">
          <cell r="B152">
            <v>111</v>
          </cell>
          <cell r="C152" t="str">
            <v>Организация производство стальных канатов</v>
          </cell>
          <cell r="D152" t="str">
            <v>3 тыс. тонн</v>
          </cell>
          <cell r="E152" t="str">
            <v>2016-2017 гг.</v>
          </cell>
          <cell r="F152">
            <v>15</v>
          </cell>
          <cell r="G152">
            <v>15</v>
          </cell>
          <cell r="H152">
            <v>2.4</v>
          </cell>
          <cell r="I152">
            <v>2.4</v>
          </cell>
          <cell r="M152" t="str">
            <v>Указ Президента 
Республики Узбекистан 
от 04.03.2015 г. №УП-4707</v>
          </cell>
        </row>
        <row r="153">
          <cell r="B153">
            <v>112</v>
          </cell>
          <cell r="C153" t="str">
            <v>Организация производства ферросиликомарганца</v>
          </cell>
          <cell r="D153" t="str">
            <v>10 тыс. тонн</v>
          </cell>
          <cell r="E153" t="str">
            <v>2016-2018 гг.</v>
          </cell>
          <cell r="F153">
            <v>44.8</v>
          </cell>
          <cell r="G153">
            <v>44.8</v>
          </cell>
          <cell r="H153">
            <v>0.2</v>
          </cell>
          <cell r="I153">
            <v>0.2</v>
          </cell>
          <cell r="M153" t="str">
            <v>Указ Президента 
Республики Узбекистан 
от 04.03.2015 г. №УП-4707</v>
          </cell>
        </row>
        <row r="154">
          <cell r="B154">
            <v>113</v>
          </cell>
          <cell r="C154" t="str">
            <v xml:space="preserve">Организация производства крепежных деталей для машиностроительной промышленности </v>
          </cell>
          <cell r="D154" t="str">
            <v>1,5 тыс. тонн</v>
          </cell>
          <cell r="E154" t="str">
            <v>2016-2018 гг.</v>
          </cell>
          <cell r="F154">
            <v>12</v>
          </cell>
          <cell r="G154">
            <v>12</v>
          </cell>
          <cell r="H154">
            <v>0.55000000000000004</v>
          </cell>
          <cell r="I154">
            <v>0.55000000000000004</v>
          </cell>
          <cell r="M154" t="str">
            <v>Указ Президента 
Республики Узбекистан 
от 04.03.2015 г. №УП-4707</v>
          </cell>
        </row>
        <row r="155">
          <cell r="B155">
            <v>114</v>
          </cell>
          <cell r="C155" t="str">
            <v>Организация производство металлокорда для шинной промышленности</v>
          </cell>
          <cell r="D155" t="str">
            <v>2 тыс. тонн</v>
          </cell>
          <cell r="E155" t="str">
            <v>2016-2018 гг.</v>
          </cell>
          <cell r="F155">
            <v>10</v>
          </cell>
          <cell r="G155">
            <v>10</v>
          </cell>
          <cell r="H155">
            <v>0.5</v>
          </cell>
          <cell r="I155">
            <v>0.5</v>
          </cell>
          <cell r="M155" t="str">
            <v>Постановление Президента 
Республики Узбекистан 
от 11.02.2015 г. №ПП-2298</v>
          </cell>
        </row>
        <row r="156">
          <cell r="B156">
            <v>115</v>
          </cell>
          <cell r="C156" t="str">
            <v>Организация производства по выпуску твердых лекарственных форм</v>
          </cell>
          <cell r="D156" t="str">
            <v>5 млн. 
условных
 ед.</v>
          </cell>
          <cell r="E156" t="str">
            <v>2013-2016 гг.</v>
          </cell>
          <cell r="F156">
            <v>7</v>
          </cell>
          <cell r="G156">
            <v>2.3333333333333335</v>
          </cell>
          <cell r="H156">
            <v>2.3333333333333335</v>
          </cell>
          <cell r="I156">
            <v>0.66666666666666663</v>
          </cell>
          <cell r="L156">
            <v>1.6666666666666667</v>
          </cell>
          <cell r="M156" t="str">
            <v>Письмо АО "Узметкомбинат" от 06.05.2015 г. №01-1/169</v>
          </cell>
        </row>
        <row r="157">
          <cell r="C157" t="str">
            <v>модернизация и реконструкция</v>
          </cell>
          <cell r="F157">
            <v>4</v>
          </cell>
          <cell r="G157">
            <v>3.95</v>
          </cell>
          <cell r="H157">
            <v>3</v>
          </cell>
          <cell r="I157">
            <v>3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116</v>
          </cell>
          <cell r="C158" t="str">
            <v>Реконструкция литейного производства</v>
          </cell>
          <cell r="D158" t="str">
            <v>объекты</v>
          </cell>
          <cell r="E158" t="str">
            <v>2015-2017 гг.</v>
          </cell>
          <cell r="F158">
            <v>4</v>
          </cell>
          <cell r="G158">
            <v>3.95</v>
          </cell>
          <cell r="H158">
            <v>3</v>
          </cell>
          <cell r="I158">
            <v>3</v>
          </cell>
          <cell r="M158" t="str">
            <v>Указ Президента 
Республики Узбекистан 
от 04.03.2015 г. №УП-4707</v>
          </cell>
        </row>
        <row r="159">
          <cell r="C159" t="str">
            <v>другие направления</v>
          </cell>
          <cell r="F159">
            <v>25</v>
          </cell>
          <cell r="G159">
            <v>15</v>
          </cell>
          <cell r="H159">
            <v>6</v>
          </cell>
          <cell r="I159">
            <v>6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117</v>
          </cell>
          <cell r="C160" t="str">
            <v>Обновление металлургического оборудования</v>
          </cell>
          <cell r="D160" t="str">
            <v>замена изношенного оборудования</v>
          </cell>
          <cell r="E160" t="str">
            <v>2015-2019 гг.</v>
          </cell>
          <cell r="F160">
            <v>25</v>
          </cell>
          <cell r="G160">
            <v>15</v>
          </cell>
          <cell r="H160">
            <v>6</v>
          </cell>
          <cell r="I160">
            <v>6</v>
          </cell>
          <cell r="M160" t="str">
            <v>Указ Президента 
Республики Узбекистан 
от 04.03.2015 г. №УП-4707</v>
          </cell>
        </row>
        <row r="161">
          <cell r="C161" t="str">
            <v>Госкомгеологии</v>
          </cell>
          <cell r="F161">
            <v>161.5</v>
          </cell>
          <cell r="G161">
            <v>151.69999999999999</v>
          </cell>
          <cell r="H161">
            <v>3.3</v>
          </cell>
          <cell r="I161">
            <v>0</v>
          </cell>
          <cell r="J161">
            <v>0</v>
          </cell>
          <cell r="K161">
            <v>3.3</v>
          </cell>
          <cell r="L161">
            <v>0</v>
          </cell>
        </row>
        <row r="162">
          <cell r="C162" t="str">
            <v>новое строительство</v>
          </cell>
          <cell r="F162">
            <v>151.5</v>
          </cell>
          <cell r="G162">
            <v>149</v>
          </cell>
          <cell r="H162">
            <v>1.3</v>
          </cell>
          <cell r="I162">
            <v>0</v>
          </cell>
          <cell r="J162">
            <v>0</v>
          </cell>
          <cell r="K162">
            <v>1.3</v>
          </cell>
          <cell r="L162">
            <v>0</v>
          </cell>
        </row>
        <row r="163">
          <cell r="B163">
            <v>118</v>
          </cell>
          <cell r="C163" t="str">
            <v>Организация производства современных буровых станков</v>
          </cell>
          <cell r="D163" t="str">
            <v>10 ед.</v>
          </cell>
          <cell r="E163" t="str">
            <v>2015-2016 гг.</v>
          </cell>
          <cell r="F163">
            <v>2</v>
          </cell>
          <cell r="G163">
            <v>1</v>
          </cell>
          <cell r="H163">
            <v>1</v>
          </cell>
          <cell r="K163">
            <v>1</v>
          </cell>
          <cell r="M163" t="str">
            <v>Постановление Президента Республики Узбекистан 
от 25.06.2014 г. №ПП-2192</v>
          </cell>
        </row>
        <row r="164">
          <cell r="B164">
            <v>119</v>
          </cell>
          <cell r="C164" t="str">
            <v>Разработка месторождения вольфрама "Саутбай" (1-й этап)</v>
          </cell>
          <cell r="D164" t="str">
            <v>объект (ГРР)</v>
          </cell>
          <cell r="E164" t="str">
            <v>2013-2022 гг.</v>
          </cell>
          <cell r="F164">
            <v>149.5</v>
          </cell>
          <cell r="G164">
            <v>148</v>
          </cell>
          <cell r="H164">
            <v>0.3</v>
          </cell>
          <cell r="K164">
            <v>0.3</v>
          </cell>
          <cell r="M164" t="str">
            <v>Указ Президента 
Республики Узбекистан 
от 04.03.2015 г. №УП-4707</v>
          </cell>
        </row>
        <row r="165">
          <cell r="C165" t="str">
            <v>другие направления</v>
          </cell>
          <cell r="F165">
            <v>10</v>
          </cell>
          <cell r="G165">
            <v>2.6999999999999997</v>
          </cell>
          <cell r="H165">
            <v>2</v>
          </cell>
          <cell r="I165">
            <v>0</v>
          </cell>
          <cell r="J165">
            <v>0</v>
          </cell>
          <cell r="K165">
            <v>2</v>
          </cell>
          <cell r="L165">
            <v>0</v>
          </cell>
        </row>
        <row r="166">
          <cell r="B166">
            <v>120</v>
          </cell>
          <cell r="C166" t="str">
            <v>Проведение геологического изучения Джюзкудукской и Тамдыкудук-Тулянташской площадей в Навоийской области, перспективных на выявление месторождений урана "песчаникового" типа</v>
          </cell>
          <cell r="D166" t="str">
            <v>объект
(ГРР)</v>
          </cell>
          <cell r="E166" t="str">
            <v>2013-2016гг.</v>
          </cell>
          <cell r="F166">
            <v>10</v>
          </cell>
          <cell r="G166">
            <v>2.6999999999999997</v>
          </cell>
          <cell r="H166">
            <v>2</v>
          </cell>
          <cell r="K166">
            <v>2</v>
          </cell>
          <cell r="M166" t="str">
            <v xml:space="preserve">Постановление Президента Республики Узбекистан от 25.06.2013г. №ПП-1988 </v>
          </cell>
        </row>
        <row r="167">
          <cell r="C167" t="str">
            <v>АО "УзКТЖМ"</v>
          </cell>
          <cell r="F167">
            <v>3.5</v>
          </cell>
          <cell r="G167">
            <v>3.5</v>
          </cell>
          <cell r="H167">
            <v>0.9</v>
          </cell>
          <cell r="I167">
            <v>0.4</v>
          </cell>
          <cell r="J167">
            <v>0</v>
          </cell>
          <cell r="K167">
            <v>0</v>
          </cell>
          <cell r="L167">
            <v>0.5</v>
          </cell>
        </row>
        <row r="168">
          <cell r="C168" t="str">
            <v>модернизация и реконструкция</v>
          </cell>
          <cell r="F168">
            <v>3.5</v>
          </cell>
          <cell r="G168">
            <v>3.5</v>
          </cell>
          <cell r="H168">
            <v>0.9</v>
          </cell>
          <cell r="I168">
            <v>0.4</v>
          </cell>
          <cell r="J168">
            <v>0</v>
          </cell>
          <cell r="K168">
            <v>0</v>
          </cell>
          <cell r="L168">
            <v>0.5</v>
          </cell>
        </row>
        <row r="169">
          <cell r="B169">
            <v>121</v>
          </cell>
          <cell r="C169" t="str">
            <v xml:space="preserve">Техническое перевооружение и модернизация центральной парокотельной комбината </v>
          </cell>
          <cell r="D169" t="str">
            <v>156 тыс гКал пар</v>
          </cell>
          <cell r="E169" t="str">
            <v>2015-2016 гг.</v>
          </cell>
          <cell r="F169">
            <v>0.8</v>
          </cell>
          <cell r="G169">
            <v>0.8</v>
          </cell>
          <cell r="H169">
            <v>0.4</v>
          </cell>
          <cell r="I169">
            <v>0.2</v>
          </cell>
          <cell r="L169">
            <v>0.2</v>
          </cell>
          <cell r="M169" t="str">
            <v>Указ Президента 
Республики Узбекистан
от 04.03.2015 г. №УП-4707</v>
          </cell>
        </row>
        <row r="170">
          <cell r="B170">
            <v>122</v>
          </cell>
          <cell r="C170" t="str">
            <v xml:space="preserve">Техническое перевооружение и модернизация компрессорной станции по выработке сжатого воздуха  </v>
          </cell>
          <cell r="D170" t="str">
            <v>96 млн.м3 сжатый воздух</v>
          </cell>
          <cell r="E170" t="str">
            <v>2015-2016 гг.</v>
          </cell>
          <cell r="F170">
            <v>0.7</v>
          </cell>
          <cell r="G170">
            <v>0.7</v>
          </cell>
          <cell r="H170">
            <v>0.4</v>
          </cell>
          <cell r="I170">
            <v>0.1</v>
          </cell>
          <cell r="L170">
            <v>0.3</v>
          </cell>
          <cell r="M170" t="str">
            <v>Указ Президента 
Республики Узбекистан
от 04.03.2015 г. №УП-4707</v>
          </cell>
        </row>
        <row r="171">
          <cell r="B171">
            <v>123</v>
          </cell>
          <cell r="C171" t="str">
            <v xml:space="preserve">Реконструкция и техническое перевооружение гидрометаллургического цеха по производству солей молибдена из молибденового концентрата </v>
          </cell>
          <cell r="D171" t="str">
            <v>612 тн молибдена металлического</v>
          </cell>
          <cell r="E171" t="str">
            <v>2016-2017 гг.</v>
          </cell>
          <cell r="F171">
            <v>2</v>
          </cell>
          <cell r="G171">
            <v>2</v>
          </cell>
          <cell r="H171">
            <v>0.1</v>
          </cell>
          <cell r="I171">
            <v>0.1</v>
          </cell>
          <cell r="M171" t="str">
            <v>Указ Президента 
Республики Узбекистан
от 04.03.2015 г. №УП-4707</v>
          </cell>
        </row>
        <row r="172">
          <cell r="C172" t="str">
            <v>АО "Узбекуголь</v>
          </cell>
          <cell r="F172">
            <v>544.6</v>
          </cell>
          <cell r="G172">
            <v>358.53799999999995</v>
          </cell>
          <cell r="H172">
            <v>131.05000000000001</v>
          </cell>
          <cell r="I172">
            <v>8.5</v>
          </cell>
          <cell r="J172">
            <v>0</v>
          </cell>
          <cell r="K172">
            <v>0</v>
          </cell>
          <cell r="L172">
            <v>122.55000000000001</v>
          </cell>
        </row>
        <row r="173">
          <cell r="C173" t="str">
            <v>новое строительство</v>
          </cell>
          <cell r="F173">
            <v>106.5</v>
          </cell>
          <cell r="G173">
            <v>84</v>
          </cell>
          <cell r="H173">
            <v>24.75</v>
          </cell>
          <cell r="I173">
            <v>0</v>
          </cell>
          <cell r="J173">
            <v>0</v>
          </cell>
          <cell r="K173">
            <v>0</v>
          </cell>
          <cell r="L173">
            <v>24.75</v>
          </cell>
        </row>
        <row r="174">
          <cell r="B174">
            <v>124</v>
          </cell>
          <cell r="C174" t="str">
            <v>Строительство разреза "Апартак"</v>
          </cell>
          <cell r="D174" t="str">
            <v>2,1 млн.тн угля</v>
          </cell>
          <cell r="E174" t="str">
            <v>2015-2017 гг.</v>
          </cell>
          <cell r="F174">
            <v>106.5</v>
          </cell>
          <cell r="G174">
            <v>84</v>
          </cell>
          <cell r="H174">
            <v>24.75</v>
          </cell>
          <cell r="L174">
            <v>24.75</v>
          </cell>
          <cell r="M174" t="str">
            <v>Указ Президента 
Республики Узбекистан
от 04.03.2015 г. №УП-4707</v>
          </cell>
        </row>
        <row r="175">
          <cell r="C175" t="str">
            <v>модернизация и реконструкция</v>
          </cell>
          <cell r="F175">
            <v>437.1</v>
          </cell>
          <cell r="G175">
            <v>273.63799999999998</v>
          </cell>
          <cell r="H175">
            <v>105.4</v>
          </cell>
          <cell r="I175">
            <v>8.5</v>
          </cell>
          <cell r="J175">
            <v>0</v>
          </cell>
          <cell r="K175">
            <v>0</v>
          </cell>
          <cell r="L175">
            <v>96.9</v>
          </cell>
        </row>
        <row r="176">
          <cell r="B176">
            <v>125</v>
          </cell>
          <cell r="C176" t="str">
            <v>Модернизация АО "Шаргункумир"</v>
          </cell>
          <cell r="D176" t="str">
            <v>900,0 тыс. тн</v>
          </cell>
          <cell r="E176" t="str">
            <v>2013-2018 гг.</v>
          </cell>
          <cell r="F176">
            <v>101.3</v>
          </cell>
          <cell r="G176">
            <v>101.3</v>
          </cell>
          <cell r="H176">
            <v>11.3</v>
          </cell>
          <cell r="I176">
            <v>2.9</v>
          </cell>
          <cell r="L176">
            <v>8.4</v>
          </cell>
          <cell r="M176" t="str">
            <v xml:space="preserve">Постановление Кабинета Министров от 06.06.2013 г. №161 </v>
          </cell>
        </row>
        <row r="177">
          <cell r="B177">
            <v>126</v>
          </cell>
          <cell r="C177" t="str">
            <v>Обновление (замена) морально и физически устаревшего оборудования</v>
          </cell>
          <cell r="D177" t="str">
            <v>замена изношенного оборудования</v>
          </cell>
          <cell r="E177" t="str">
            <v>2013-2018 гг.</v>
          </cell>
          <cell r="F177">
            <v>232.89999999999998</v>
          </cell>
          <cell r="G177">
            <v>115.33799999999998</v>
          </cell>
          <cell r="H177">
            <v>61</v>
          </cell>
          <cell r="I177">
            <v>5.6</v>
          </cell>
          <cell r="L177">
            <v>55.4</v>
          </cell>
          <cell r="M177" t="str">
            <v xml:space="preserve">Постановление Кабинета Министров от 06.06.2013 г. №161 </v>
          </cell>
        </row>
        <row r="178">
          <cell r="B178">
            <v>127</v>
          </cell>
          <cell r="C178" t="str">
            <v>Поддержание производственной мощности АО "Узбекуголь"</v>
          </cell>
          <cell r="D178" t="str">
            <v>замена изношенного оборудования</v>
          </cell>
          <cell r="E178" t="str">
            <v>2013-2018 гг.</v>
          </cell>
          <cell r="F178">
            <v>24.5</v>
          </cell>
          <cell r="G178">
            <v>15.899999999999999</v>
          </cell>
          <cell r="H178">
            <v>8</v>
          </cell>
          <cell r="L178">
            <v>8</v>
          </cell>
          <cell r="M178" t="str">
            <v xml:space="preserve">Постановление Кабинета Министров от 06.06.2013 г. №161 </v>
          </cell>
        </row>
        <row r="179">
          <cell r="B179">
            <v>128</v>
          </cell>
          <cell r="C179" t="str">
            <v>Модернизация железнодорожного хозяйства АО "Узбеккумир"</v>
          </cell>
          <cell r="D179" t="str">
            <v>объект</v>
          </cell>
          <cell r="E179" t="str">
            <v>2013-2017 гг.</v>
          </cell>
          <cell r="F179">
            <v>78.400000000000006</v>
          </cell>
          <cell r="G179">
            <v>41.099999999999994</v>
          </cell>
          <cell r="H179">
            <v>25.1</v>
          </cell>
          <cell r="L179">
            <v>25.1</v>
          </cell>
          <cell r="M179" t="str">
            <v xml:space="preserve">Постановление Кабинета Министров от 06.06.2013 г. №161 </v>
          </cell>
        </row>
        <row r="180">
          <cell r="C180" t="str">
            <v>другие направления</v>
          </cell>
          <cell r="F180">
            <v>1</v>
          </cell>
          <cell r="G180">
            <v>0.9</v>
          </cell>
          <cell r="H180">
            <v>0.9</v>
          </cell>
          <cell r="I180">
            <v>0</v>
          </cell>
          <cell r="J180">
            <v>0</v>
          </cell>
          <cell r="K180">
            <v>0</v>
          </cell>
          <cell r="L180">
            <v>0.9</v>
          </cell>
        </row>
        <row r="181">
          <cell r="B181">
            <v>129</v>
          </cell>
          <cell r="C181" t="str">
            <v>Внедрение комплексной интегрированной информационной системы по компьютеризации финансового учета и отчетности,управления персоналом, оперативной и производственно-технологической деятельности</v>
          </cell>
          <cell r="D181" t="str">
            <v>объект</v>
          </cell>
          <cell r="E181" t="str">
            <v>2015-2016 гг.</v>
          </cell>
          <cell r="F181">
            <v>1</v>
          </cell>
          <cell r="G181">
            <v>0.9</v>
          </cell>
          <cell r="H181">
            <v>0.9</v>
          </cell>
          <cell r="L181">
            <v>0.9</v>
          </cell>
          <cell r="M181" t="str">
            <v>Указ Президента 
Республики Узбекистан
от 04.03.2015 г. №УП-4707</v>
          </cell>
        </row>
        <row r="182">
          <cell r="C182" t="str">
            <v>Комплекс по вопросам развития машиностроения, автомобильной и электротехнической промышленности, стандартизации продукции, всего</v>
          </cell>
          <cell r="F182">
            <v>477.63190000000003</v>
          </cell>
          <cell r="G182">
            <v>352.84190000000001</v>
          </cell>
          <cell r="H182">
            <v>280.11</v>
          </cell>
          <cell r="I182">
            <v>98.56</v>
          </cell>
          <cell r="J182">
            <v>0</v>
          </cell>
          <cell r="K182">
            <v>31.25</v>
          </cell>
          <cell r="L182">
            <v>150.30000000000001</v>
          </cell>
        </row>
        <row r="183">
          <cell r="C183" t="str">
            <v>новое строительство</v>
          </cell>
          <cell r="F183">
            <v>76.5</v>
          </cell>
          <cell r="G183">
            <v>66.099999999999994</v>
          </cell>
          <cell r="H183">
            <v>55.6</v>
          </cell>
          <cell r="I183">
            <v>34.4</v>
          </cell>
          <cell r="J183">
            <v>0</v>
          </cell>
          <cell r="K183">
            <v>8</v>
          </cell>
          <cell r="L183">
            <v>13.2</v>
          </cell>
        </row>
        <row r="184">
          <cell r="C184" t="str">
            <v>модернизация и реконструкция</v>
          </cell>
          <cell r="F184">
            <v>401.13190000000003</v>
          </cell>
          <cell r="G184">
            <v>286.74189999999999</v>
          </cell>
          <cell r="H184">
            <v>224.51</v>
          </cell>
          <cell r="I184">
            <v>64.16</v>
          </cell>
          <cell r="J184">
            <v>0</v>
          </cell>
          <cell r="K184">
            <v>23.25</v>
          </cell>
          <cell r="L184">
            <v>137.1</v>
          </cell>
        </row>
        <row r="185">
          <cell r="C185" t="str">
            <v>АК "Узавтосаноат"</v>
          </cell>
          <cell r="F185">
            <v>241.93</v>
          </cell>
          <cell r="G185">
            <v>139.57</v>
          </cell>
          <cell r="H185">
            <v>117.28</v>
          </cell>
          <cell r="I185">
            <v>6.41</v>
          </cell>
          <cell r="J185">
            <v>0</v>
          </cell>
          <cell r="K185">
            <v>8.09</v>
          </cell>
          <cell r="L185">
            <v>102.78</v>
          </cell>
        </row>
        <row r="186">
          <cell r="C186" t="str">
            <v>модернизация и реконструкция</v>
          </cell>
          <cell r="F186">
            <v>241.93</v>
          </cell>
          <cell r="G186">
            <v>139.57</v>
          </cell>
          <cell r="H186">
            <v>117.28</v>
          </cell>
          <cell r="I186">
            <v>6.41</v>
          </cell>
          <cell r="J186">
            <v>0</v>
          </cell>
          <cell r="K186">
            <v>8.09</v>
          </cell>
          <cell r="L186">
            <v>102.78</v>
          </cell>
        </row>
        <row r="187">
          <cell r="B187">
            <v>130</v>
          </cell>
          <cell r="C187" t="str">
            <v>Освоение производства комплектующих деталей для сборки кабины грузовых автомобилей (СП "УзХанву", ООО "Автоойна" и СП "УзЧасис")</v>
          </cell>
          <cell r="D187" t="str">
            <v>3 тыс. комплектов</v>
          </cell>
          <cell r="E187" t="str">
            <v>2013-2016 гг.
2015-2018 гг.</v>
          </cell>
          <cell r="F187">
            <v>6.2</v>
          </cell>
          <cell r="G187">
            <v>5.2</v>
          </cell>
          <cell r="H187">
            <v>1</v>
          </cell>
          <cell r="L187">
            <v>1</v>
          </cell>
          <cell r="M187" t="str">
            <v>Письмо АК "Узавтосаноат"
от 02.05.2014 г. №17/03-35-1086</v>
          </cell>
        </row>
        <row r="188">
          <cell r="B188">
            <v>131</v>
          </cell>
          <cell r="C188" t="str">
            <v>Доведение до сертификационных требований Российской Федерации модели автомобиля "Матиз" на АО "ДжиЭм Узбекистан</v>
          </cell>
          <cell r="D188" t="str">
            <v>17,2 тыс. ед.</v>
          </cell>
          <cell r="E188" t="str">
            <v>2014-2016 гг.</v>
          </cell>
          <cell r="F188">
            <v>7</v>
          </cell>
          <cell r="G188">
            <v>2.2400000000000002</v>
          </cell>
          <cell r="H188">
            <v>2.2400000000000002</v>
          </cell>
          <cell r="I188">
            <v>1.6800000000000002</v>
          </cell>
          <cell r="K188">
            <v>0.56000000000000005</v>
          </cell>
          <cell r="M188" t="str">
            <v>Письмо АК "Узавтосаноат"
от 02.05.2014 г. 
№17/03-35-1086</v>
          </cell>
        </row>
        <row r="189">
          <cell r="B189">
            <v>132</v>
          </cell>
          <cell r="C189" t="str">
            <v>Организация производства алюминиевых изделий для автомобилей АО "Джи Эм Узбекистан", Ташкентская область</v>
          </cell>
          <cell r="D189" t="str">
            <v>3200 тыс. шт.</v>
          </cell>
          <cell r="E189" t="str">
            <v>2014-2016 гг.</v>
          </cell>
          <cell r="F189">
            <v>40.5</v>
          </cell>
          <cell r="G189">
            <v>28.6</v>
          </cell>
          <cell r="H189">
            <v>28.6</v>
          </cell>
          <cell r="K189">
            <v>2.1</v>
          </cell>
          <cell r="L189">
            <v>26.5</v>
          </cell>
          <cell r="M189" t="str">
            <v>Постановление Президента Республики Узбекистан 
от 25.06.2014г. №ПП-2192</v>
          </cell>
        </row>
        <row r="190">
          <cell r="B190">
            <v>133</v>
          </cell>
          <cell r="C190" t="str">
            <v>Оснащение автомобилей АО "ДжиЭм Узбекистан" системой "Эра Глонасс"</v>
          </cell>
          <cell r="D190" t="str">
            <v>53,2 тыс. комплектов</v>
          </cell>
          <cell r="E190" t="str">
            <v>2014-2017гг.</v>
          </cell>
          <cell r="F190">
            <v>7.7899999999999991</v>
          </cell>
          <cell r="G190">
            <v>2.5599999999999996</v>
          </cell>
          <cell r="H190">
            <v>1.95</v>
          </cell>
          <cell r="I190">
            <v>1.46</v>
          </cell>
          <cell r="K190">
            <v>0.49</v>
          </cell>
          <cell r="M190" t="str">
            <v>Письмо АК "Узавтосаноат"
от 02.05.2014 г. 
№17/03-35-1086</v>
          </cell>
        </row>
        <row r="191">
          <cell r="B191">
            <v>134</v>
          </cell>
          <cell r="C191" t="str">
            <v>Организация серийного производства легковых автомобилей модели "Т250" на АО "ДжиЭм Узбекистан</v>
          </cell>
          <cell r="D191" t="str">
            <v>73,6 тыс. авто</v>
          </cell>
          <cell r="E191" t="str">
            <v>2014-2016 гг.</v>
          </cell>
          <cell r="F191">
            <v>104.24000000000001</v>
          </cell>
          <cell r="G191">
            <v>45.24</v>
          </cell>
          <cell r="H191">
            <v>45.24</v>
          </cell>
          <cell r="I191">
            <v>3.27</v>
          </cell>
          <cell r="K191">
            <v>4.9400000000000004</v>
          </cell>
          <cell r="L191">
            <v>37.03</v>
          </cell>
          <cell r="M191" t="str">
            <v>Письмо АК "Узавтосаноат"
от 02.05.2014 г. 
№17/03-35-1086</v>
          </cell>
        </row>
        <row r="192">
          <cell r="B192">
            <v>135</v>
          </cell>
          <cell r="C192" t="str">
            <v>Организация производства элементов питания для бытовых нужд, АО "ДАЗ"  (СИЗ "Джизак")</v>
          </cell>
          <cell r="D192" t="str">
            <v>90 
млн. шт.</v>
          </cell>
          <cell r="E192" t="str">
            <v>2014-2017 гг.</v>
          </cell>
          <cell r="F192">
            <v>22.400000000000002</v>
          </cell>
          <cell r="G192">
            <v>19.900000000000002</v>
          </cell>
          <cell r="H192">
            <v>2.42</v>
          </cell>
          <cell r="L192">
            <v>2.42</v>
          </cell>
          <cell r="M192" t="str">
            <v>Постановление Президента Республики Узбекистан 
от 25.06.2014г. №ПП-2192</v>
          </cell>
        </row>
        <row r="193">
          <cell r="B193">
            <v>136</v>
          </cell>
          <cell r="C193" t="str">
            <v>Модернизация действующих предприятий локализации под выпуск комплектующих частей новой модели Т250, АО "ДжиЭм Узбекистан"</v>
          </cell>
          <cell r="D193" t="str">
            <v>модернизация и закупка оборудования</v>
          </cell>
          <cell r="E193" t="str">
            <v>2016-2018гг.</v>
          </cell>
          <cell r="F193">
            <v>53.8</v>
          </cell>
          <cell r="G193">
            <v>35.83</v>
          </cell>
          <cell r="H193">
            <v>35.83</v>
          </cell>
          <cell r="L193">
            <v>35.83</v>
          </cell>
          <cell r="M193" t="str">
            <v>Указ Президента 
Республики Узбекистан 
от 04.03.2015 г. №УП-4707</v>
          </cell>
        </row>
        <row r="194">
          <cell r="C194" t="str">
            <v>АК "Узэлтехсаноат"</v>
          </cell>
          <cell r="F194">
            <v>107.8</v>
          </cell>
          <cell r="G194">
            <v>85.449999999999989</v>
          </cell>
          <cell r="H194">
            <v>71.25</v>
          </cell>
          <cell r="I194">
            <v>44.17</v>
          </cell>
          <cell r="J194">
            <v>0</v>
          </cell>
          <cell r="K194">
            <v>13.06</v>
          </cell>
          <cell r="L194">
            <v>14.02</v>
          </cell>
        </row>
        <row r="195">
          <cell r="C195" t="str">
            <v>новое строительство</v>
          </cell>
          <cell r="F195">
            <v>76.5</v>
          </cell>
          <cell r="G195">
            <v>66.099999999999994</v>
          </cell>
          <cell r="H195">
            <v>55.6</v>
          </cell>
          <cell r="I195">
            <v>34.4</v>
          </cell>
          <cell r="J195">
            <v>0</v>
          </cell>
          <cell r="K195">
            <v>8</v>
          </cell>
          <cell r="L195">
            <v>13.2</v>
          </cell>
        </row>
        <row r="196">
          <cell r="B196">
            <v>137</v>
          </cell>
          <cell r="C196" t="str">
            <v>Организация производства алюминиевых профилей и изделий из алюминия на СП ООО "Green Line Profil" (СИЭЗ «Навои»)</v>
          </cell>
          <cell r="D196" t="str">
            <v>35 000 тн.</v>
          </cell>
          <cell r="E196" t="str">
            <v>2015-2016 гг.</v>
          </cell>
          <cell r="F196">
            <v>35.200000000000003</v>
          </cell>
          <cell r="G196">
            <v>29</v>
          </cell>
          <cell r="H196">
            <v>29</v>
          </cell>
          <cell r="I196">
            <v>17.5</v>
          </cell>
          <cell r="K196">
            <v>1.5</v>
          </cell>
          <cell r="L196">
            <v>10</v>
          </cell>
          <cell r="M196" t="str">
            <v>Указ Президента 
Республики Узбекистан 
от 04.03.2015 г. №УП-4707</v>
          </cell>
        </row>
        <row r="197">
          <cell r="B197">
            <v>138</v>
          </cell>
          <cell r="C197" t="str">
            <v>Организация производства профилей и других изделий из ПВХ на СП ООО "National Plast" (СИЭЗ "Навои")</v>
          </cell>
          <cell r="D197" t="str">
            <v>42 000 тн.</v>
          </cell>
          <cell r="E197" t="str">
            <v>2015-2016 гг.</v>
          </cell>
          <cell r="F197">
            <v>20.3</v>
          </cell>
          <cell r="G197">
            <v>16.100000000000001</v>
          </cell>
          <cell r="H197">
            <v>16.100000000000001</v>
          </cell>
          <cell r="I197">
            <v>11.4</v>
          </cell>
          <cell r="K197">
            <v>1.5</v>
          </cell>
          <cell r="L197">
            <v>3.2</v>
          </cell>
          <cell r="M197" t="str">
            <v>Указ Президента 
Республики Узбекистан 
от 04.03.2015 г. №УП-4707</v>
          </cell>
        </row>
        <row r="198">
          <cell r="B198">
            <v>139</v>
          </cell>
          <cell r="C198" t="str">
            <v>Организация производства бытовых кондиционеров (СИЗ "Джизак" Сырдарьинский филиал)</v>
          </cell>
          <cell r="D198" t="str">
            <v>50 тыс. шт. бытовых кондиционеров</v>
          </cell>
          <cell r="E198" t="str">
            <v>2016-2017 гг.</v>
          </cell>
          <cell r="F198">
            <v>20</v>
          </cell>
          <cell r="G198">
            <v>20</v>
          </cell>
          <cell r="H198">
            <v>10</v>
          </cell>
          <cell r="I198">
            <v>5</v>
          </cell>
          <cell r="K198">
            <v>5</v>
          </cell>
          <cell r="M198" t="str">
            <v>Постановление Президента Республики Узбекистан 
от 09.06.2015 г. №ПП-2351</v>
          </cell>
        </row>
        <row r="199">
          <cell r="B199">
            <v>140</v>
          </cell>
          <cell r="C199" t="str">
            <v xml:space="preserve">Организация  производства электронных счетчиков электроэнергии </v>
          </cell>
          <cell r="D199" t="str">
            <v>до 50,0 тыс. штук</v>
          </cell>
          <cell r="E199" t="str">
            <v>2015-2017 гг.</v>
          </cell>
          <cell r="F199">
            <v>1</v>
          </cell>
          <cell r="G199">
            <v>1</v>
          </cell>
          <cell r="H199">
            <v>0.5</v>
          </cell>
          <cell r="I199">
            <v>0.5</v>
          </cell>
          <cell r="K199">
            <v>0</v>
          </cell>
          <cell r="M199" t="str">
            <v>Постановление Президента Республики Узбекистан 
от 09.06.2015 г. №ПП-2351</v>
          </cell>
        </row>
        <row r="200">
          <cell r="C200" t="str">
            <v>модернизация и реконструкция</v>
          </cell>
          <cell r="F200">
            <v>31.3</v>
          </cell>
          <cell r="G200">
            <v>19.350000000000001</v>
          </cell>
          <cell r="H200">
            <v>15.650000000000002</v>
          </cell>
          <cell r="I200">
            <v>9.77</v>
          </cell>
          <cell r="J200">
            <v>0</v>
          </cell>
          <cell r="K200">
            <v>5.0600000000000005</v>
          </cell>
          <cell r="L200">
            <v>0.82000000000000006</v>
          </cell>
        </row>
        <row r="201">
          <cell r="B201">
            <v>141</v>
          </cell>
          <cell r="C201" t="str">
            <v>Техническая и технологическая модернизация, диверсификация производства продукции СП ОАО "Андижанкабель" (Фаза 2)</v>
          </cell>
          <cell r="D201" t="str">
            <v>расширение выпускаемых видов продукции</v>
          </cell>
          <cell r="E201" t="str">
            <v>2014-2016 гг.</v>
          </cell>
          <cell r="F201">
            <v>6.75</v>
          </cell>
          <cell r="G201">
            <v>3.5</v>
          </cell>
          <cell r="H201">
            <v>3.5</v>
          </cell>
          <cell r="I201">
            <v>0.42</v>
          </cell>
          <cell r="K201">
            <v>2.66</v>
          </cell>
          <cell r="L201">
            <v>0.42</v>
          </cell>
          <cell r="M201" t="str">
            <v xml:space="preserve"> Письмо АК "Узэлтехсаноат" 
от 14.05.2015г.  №04-629</v>
          </cell>
        </row>
        <row r="202">
          <cell r="B202">
            <v>142</v>
          </cell>
          <cell r="C202" t="str">
            <v>Организация производства холодильников на базе бездействующих производственных площадей АО "Моторный завод"</v>
          </cell>
          <cell r="D202" t="str">
            <v>до 300 
тыс. шт.</v>
          </cell>
          <cell r="E202" t="str">
            <v>2015-2016 гг.</v>
          </cell>
          <cell r="F202">
            <v>8</v>
          </cell>
          <cell r="G202">
            <v>3.4</v>
          </cell>
          <cell r="H202">
            <v>3.4</v>
          </cell>
          <cell r="I202">
            <v>3</v>
          </cell>
          <cell r="L202">
            <v>0.4</v>
          </cell>
          <cell r="M202" t="str">
            <v xml:space="preserve"> Письмо АК "Узэлтехсаноат" 
от 14.05.2015г.  №04-629</v>
          </cell>
        </row>
        <row r="203">
          <cell r="B203">
            <v>143</v>
          </cell>
          <cell r="C203" t="str">
            <v>Организация производства бытовых газовых и комбинированных плит  на базе бездействующих производственных площадей АО "Моторный завод"</v>
          </cell>
          <cell r="D203" t="str">
            <v>до 250 
тыс. шт.</v>
          </cell>
          <cell r="E203" t="str">
            <v>2015-2016 гг.</v>
          </cell>
          <cell r="F203">
            <v>4.5</v>
          </cell>
          <cell r="G203">
            <v>1.2</v>
          </cell>
          <cell r="H203">
            <v>1.2</v>
          </cell>
          <cell r="I203">
            <v>1.2</v>
          </cell>
          <cell r="M203" t="str">
            <v xml:space="preserve"> Письмо АК "Узэлтехсаноат" 
от 14.05.2015г.  №04-629</v>
          </cell>
        </row>
        <row r="204">
          <cell r="B204">
            <v>144</v>
          </cell>
          <cell r="C204" t="str">
            <v xml:space="preserve">Модернизация и расширение ассортимента производства водоэмульсионных красок на СП АО "Узкабель" </v>
          </cell>
          <cell r="D204" t="str">
            <v>2500 тн</v>
          </cell>
          <cell r="E204" t="str">
            <v>2015-2016гг</v>
          </cell>
          <cell r="F204">
            <v>1.3</v>
          </cell>
          <cell r="G204">
            <v>0.8</v>
          </cell>
          <cell r="H204">
            <v>0.8</v>
          </cell>
          <cell r="I204">
            <v>0.8</v>
          </cell>
          <cell r="M204" t="str">
            <v>Указ Президента 
Республики Узбекистан 
от 4.03.2015г. №УП-4707</v>
          </cell>
        </row>
        <row r="205">
          <cell r="B205">
            <v>145</v>
          </cell>
          <cell r="C205" t="str">
            <v>Расширение модельного ряда кондиционеров с освоением колонных на СП ООО "Dream Production", г.Ташкент</v>
          </cell>
          <cell r="D205" t="str">
            <v>До 50 тыс. шт.</v>
          </cell>
          <cell r="E205" t="str">
            <v>2015-2016гг.</v>
          </cell>
          <cell r="F205">
            <v>1.1000000000000001</v>
          </cell>
          <cell r="G205">
            <v>0.8</v>
          </cell>
          <cell r="H205">
            <v>0.8</v>
          </cell>
          <cell r="I205">
            <v>0.8</v>
          </cell>
          <cell r="M205" t="str">
            <v>Указ Президента 
Республики Узбекистан 
от 4.03.2015г. №УП-4707</v>
          </cell>
        </row>
        <row r="206">
          <cell r="B206">
            <v>146</v>
          </cell>
          <cell r="C206" t="str">
            <v>Освоение производства новых современных моделей телевизоров с размером экрана 42" дюма на АО "Фотон"</v>
          </cell>
          <cell r="D206" t="str">
            <v>10 тыс.шт.</v>
          </cell>
          <cell r="E206" t="str">
            <v>2016г.</v>
          </cell>
          <cell r="F206">
            <v>0.4</v>
          </cell>
          <cell r="G206">
            <v>0.4</v>
          </cell>
          <cell r="H206">
            <v>0.4</v>
          </cell>
          <cell r="I206">
            <v>0.4</v>
          </cell>
          <cell r="M206" t="str">
            <v>Указ Президента 
Республики Узбекистан 
от 4.03.2015г. №УП-4707</v>
          </cell>
        </row>
        <row r="207">
          <cell r="B207">
            <v>147</v>
          </cell>
          <cell r="C207" t="str">
            <v>Освоение производства новых современных моделей  кассовых аппаратов на АО "Фотон"</v>
          </cell>
          <cell r="D207" t="str">
            <v>10 тыс.шт.</v>
          </cell>
          <cell r="E207" t="str">
            <v>2016г</v>
          </cell>
          <cell r="F207">
            <v>0.35</v>
          </cell>
          <cell r="G207">
            <v>0.35</v>
          </cell>
          <cell r="H207">
            <v>0.35</v>
          </cell>
          <cell r="I207">
            <v>0.35</v>
          </cell>
          <cell r="M207" t="str">
            <v>Указ Президента 
Республики Узбекистан 
от 4.03.2015г. №УП-4707</v>
          </cell>
        </row>
        <row r="208">
          <cell r="B208">
            <v>148</v>
          </cell>
          <cell r="C208" t="str">
            <v>Модернизация и дооснащения производственных мощностей СП ООО "Zenith Electronics"</v>
          </cell>
          <cell r="D208" t="str">
            <v>заданная</v>
          </cell>
          <cell r="E208" t="str">
            <v>2016г.</v>
          </cell>
          <cell r="F208">
            <v>0.8</v>
          </cell>
          <cell r="G208">
            <v>0.8</v>
          </cell>
          <cell r="H208">
            <v>0.8</v>
          </cell>
          <cell r="I208">
            <v>0.8</v>
          </cell>
          <cell r="M208" t="str">
            <v>Указ Президента 
Республики Узбекистан 
от 4.03.2015г. №УП-4707</v>
          </cell>
        </row>
        <row r="209">
          <cell r="B209">
            <v>149</v>
          </cell>
          <cell r="C209" t="str">
            <v xml:space="preserve">Освоение и расширение производства импортозамещающих материалов и комплектующих на СП АО "Андижанкабель" </v>
          </cell>
          <cell r="D209" t="str">
            <v>расширение выпускаемых видов продукции</v>
          </cell>
          <cell r="E209" t="str">
            <v>2016-2017гг.</v>
          </cell>
          <cell r="F209">
            <v>3</v>
          </cell>
          <cell r="G209">
            <v>3</v>
          </cell>
          <cell r="H209">
            <v>0.3</v>
          </cell>
          <cell r="I209">
            <v>0.3</v>
          </cell>
          <cell r="M209" t="str">
            <v>Указ Президента 
Республики Узбекистан 
от 4.03.2015г. №УП-4707</v>
          </cell>
        </row>
        <row r="210">
          <cell r="B210">
            <v>150</v>
          </cell>
          <cell r="C210" t="str">
            <v xml:space="preserve">Технологическое перевооружение  НПО ООО "Элхолдинг </v>
          </cell>
          <cell r="D210" t="str">
            <v xml:space="preserve">Расширение производства </v>
          </cell>
          <cell r="E210" t="str">
            <v>2016-2017 гг.</v>
          </cell>
          <cell r="F210">
            <v>1.5</v>
          </cell>
          <cell r="G210">
            <v>1.5</v>
          </cell>
          <cell r="H210">
            <v>0.5</v>
          </cell>
          <cell r="I210">
            <v>0.5</v>
          </cell>
          <cell r="M210" t="str">
            <v>Письмо АК "Узэлтехсаноат" 
от 14.05.2015г.  №04-629</v>
          </cell>
        </row>
        <row r="211">
          <cell r="B211">
            <v>151</v>
          </cell>
          <cell r="C211" t="str">
            <v xml:space="preserve">Технологическое перевооружение  СП АО "Дойче Кабель Ташкент АГ" и освоение новых видов продукции </v>
          </cell>
          <cell r="D211" t="str">
            <v>Расширение и освоение новых видов продукции</v>
          </cell>
          <cell r="E211" t="str">
            <v>2016 г.</v>
          </cell>
          <cell r="F211">
            <v>2.4</v>
          </cell>
          <cell r="G211">
            <v>2.4</v>
          </cell>
          <cell r="H211">
            <v>2.4</v>
          </cell>
          <cell r="I211">
            <v>1.2</v>
          </cell>
          <cell r="K211">
            <v>1.2</v>
          </cell>
          <cell r="M211" t="str">
            <v>Письмо АК "Узэлтехсаноат" 
от 14.05.2015г.  №04-629</v>
          </cell>
        </row>
        <row r="212">
          <cell r="B212">
            <v>152</v>
          </cell>
          <cell r="C212" t="str">
            <v>Расширение производства холодильников с освоением торговых и витранных холодильников и морозильников  на ИП ООО "Polaris Technologies", г.Ташкент</v>
          </cell>
          <cell r="D212" t="str">
            <v>До 50 тыс. шт.</v>
          </cell>
          <cell r="E212" t="str">
            <v>2016г.</v>
          </cell>
          <cell r="F212">
            <v>1.2</v>
          </cell>
          <cell r="G212">
            <v>1.2</v>
          </cell>
          <cell r="H212">
            <v>1.2</v>
          </cell>
          <cell r="K212">
            <v>1.2</v>
          </cell>
          <cell r="M212" t="str">
            <v>Письмо АК "Узэлтехсаноат" 
от 14.05.2015г.  №04-629</v>
          </cell>
        </row>
        <row r="213">
          <cell r="C213" t="str">
            <v>ХК "Узагропроммашхолдинг"</v>
          </cell>
          <cell r="F213">
            <v>127.90190000000001</v>
          </cell>
          <cell r="G213">
            <v>127.82190000000001</v>
          </cell>
          <cell r="H213">
            <v>91.58</v>
          </cell>
          <cell r="I213">
            <v>47.98</v>
          </cell>
          <cell r="J213">
            <v>0</v>
          </cell>
          <cell r="K213">
            <v>10.1</v>
          </cell>
          <cell r="L213">
            <v>33.5</v>
          </cell>
        </row>
        <row r="214">
          <cell r="C214" t="str">
            <v>модернизация и реконструкция</v>
          </cell>
          <cell r="F214">
            <v>127.90190000000001</v>
          </cell>
          <cell r="G214">
            <v>127.82190000000001</v>
          </cell>
          <cell r="H214">
            <v>91.58</v>
          </cell>
          <cell r="I214">
            <v>47.98</v>
          </cell>
          <cell r="J214">
            <v>0</v>
          </cell>
          <cell r="K214">
            <v>10.1</v>
          </cell>
          <cell r="L214">
            <v>33.5</v>
          </cell>
        </row>
        <row r="215">
          <cell r="B215">
            <v>153</v>
          </cell>
          <cell r="C215" t="str">
            <v>Модернизация и технологическое перевооружение АО "Ташкентский завод сельскохозяйственной техники": Этап I - Организация современного производства тракторов (включая мехобработку корпусных компонентов трансмиссии и редукторов), зерно-, кормо- и хлопкоуборо</v>
          </cell>
          <cell r="D215" t="str">
            <v>5 тыс. тракторов, 
1 тыс. ХУМ,
2 тыс. прицепов</v>
          </cell>
          <cell r="E215" t="str">
            <v>2015-2016 гг.</v>
          </cell>
          <cell r="F215">
            <v>87.3</v>
          </cell>
          <cell r="G215">
            <v>87.3</v>
          </cell>
          <cell r="H215">
            <v>87.3</v>
          </cell>
          <cell r="I215">
            <v>46.5</v>
          </cell>
          <cell r="K215">
            <v>10.1</v>
          </cell>
          <cell r="L215">
            <v>30.7</v>
          </cell>
          <cell r="M215" t="str">
            <v>Указ Президента 
Республики Узбекистан  
от 4.03.2015 г. №УП-4707</v>
          </cell>
        </row>
        <row r="216">
          <cell r="B216">
            <v>154</v>
          </cell>
          <cell r="C216" t="str">
            <v>Модернизация и технологическое перевооружение АО "Ташкентский завод сельскохозяйственной техники": Этап II - Создание мощностей по мехобработке                                                       и термообработке кованых деталей (валов и шестерен) транс</v>
          </cell>
          <cell r="D216" t="str">
            <v>6 тыс. компл. кованых деталей (валов и шестерен) трансмиссии трактора и редукторов для ХУМ и пр. техники</v>
          </cell>
          <cell r="E216" t="str">
            <v>2016-2017 гг.</v>
          </cell>
          <cell r="F216">
            <v>11.163599999999999</v>
          </cell>
          <cell r="G216">
            <v>11.163599999999999</v>
          </cell>
          <cell r="H216">
            <v>0.35</v>
          </cell>
          <cell r="I216">
            <v>0.35</v>
          </cell>
          <cell r="M216" t="str">
            <v>Указ Президента 
Республики Узбекистан  
от 4.03.2015 г. №УП-4707</v>
          </cell>
        </row>
        <row r="217">
          <cell r="B217">
            <v>155</v>
          </cell>
          <cell r="C217" t="str">
            <v>Модернизация и технологическое перевооружение АО "Чирчикский завод сельскохозяйственной техники". Организация производства широкой номенклатуры прицепной и навесной техники, основанного на гибких технологиях металлообработки, включая термообработку рабочи</v>
          </cell>
          <cell r="D217" t="str">
            <v>3 тыс.ед. прицепной и навесной техники (сеялок, опрыскивателей, культиваторов 
и другой техники)</v>
          </cell>
          <cell r="E217" t="str">
            <v>2016-2017гг.</v>
          </cell>
          <cell r="F217">
            <v>13.644399999999999</v>
          </cell>
          <cell r="G217">
            <v>13.644399999999999</v>
          </cell>
          <cell r="H217">
            <v>0.15</v>
          </cell>
          <cell r="I217">
            <v>0.15</v>
          </cell>
          <cell r="M217" t="str">
            <v>Указ Президента Республики Узбекистан №УП-4707 от 4.03.2015г.</v>
          </cell>
        </row>
        <row r="218">
          <cell r="B218">
            <v>156</v>
          </cell>
          <cell r="C218" t="str">
            <v>Создание конструкторского бюро с опытным производством</v>
          </cell>
          <cell r="D218" t="str">
            <v>объект</v>
          </cell>
          <cell r="E218" t="str">
            <v>2015-2016гг.</v>
          </cell>
          <cell r="F218">
            <v>3.6999999999999997</v>
          </cell>
          <cell r="G218">
            <v>3.6199999999999997</v>
          </cell>
          <cell r="H218">
            <v>3.6199999999999997</v>
          </cell>
          <cell r="I218">
            <v>0.82</v>
          </cell>
          <cell r="L218">
            <v>2.8</v>
          </cell>
          <cell r="M218" t="str">
            <v>Указ Президента Республики Узбекистан №УП-4707 от 4.03.2015г.</v>
          </cell>
        </row>
        <row r="219">
          <cell r="B219">
            <v>157</v>
          </cell>
          <cell r="C219" t="str">
            <v>Создание интегрированной системы сервисного обслуживания сельскохозяйственной техники производства предприятий 
ХК "Узагросаноатмашхолдинг"</v>
          </cell>
          <cell r="D219" t="str">
            <v>объект</v>
          </cell>
          <cell r="E219" t="str">
            <v>2016-2017гг.</v>
          </cell>
          <cell r="F219">
            <v>12.0939</v>
          </cell>
          <cell r="G219">
            <v>12.0939</v>
          </cell>
          <cell r="H219">
            <v>0.16</v>
          </cell>
          <cell r="I219">
            <v>0.16</v>
          </cell>
          <cell r="M219" t="str">
            <v>Указ Президента Республики Узбекистан №УП-4707 от 4.03.2015г.</v>
          </cell>
        </row>
        <row r="220">
          <cell r="C220" t="str">
            <v>Комплекс по вопросам коммунальной сферы, транспорта, капитального строительства и стройиндустрии, всего</v>
          </cell>
          <cell r="F220">
            <v>6152.7385866087343</v>
          </cell>
          <cell r="G220">
            <v>3487.6729652955478</v>
          </cell>
          <cell r="H220">
            <v>1098.450005456956</v>
          </cell>
          <cell r="I220">
            <v>445.877456176956</v>
          </cell>
          <cell r="J220">
            <v>230.05199999999999</v>
          </cell>
          <cell r="K220">
            <v>32.83</v>
          </cell>
          <cell r="L220">
            <v>389.69054927999997</v>
          </cell>
        </row>
        <row r="221">
          <cell r="C221" t="str">
            <v>новое строительство</v>
          </cell>
          <cell r="F221">
            <v>3956.1704594070579</v>
          </cell>
          <cell r="G221">
            <v>2208.575557838592</v>
          </cell>
          <cell r="H221">
            <v>659.45</v>
          </cell>
          <cell r="I221">
            <v>250.75</v>
          </cell>
          <cell r="J221">
            <v>106.85</v>
          </cell>
          <cell r="K221">
            <v>32.83</v>
          </cell>
          <cell r="L221">
            <v>269.02</v>
          </cell>
        </row>
        <row r="222">
          <cell r="C222" t="str">
            <v>модернизация и реконструкция</v>
          </cell>
          <cell r="F222">
            <v>2052.6234468849993</v>
          </cell>
          <cell r="G222">
            <v>1184.9524074569561</v>
          </cell>
          <cell r="H222">
            <v>407.49000545695594</v>
          </cell>
          <cell r="I222">
            <v>178.48745617695596</v>
          </cell>
          <cell r="J222">
            <v>123.202</v>
          </cell>
          <cell r="K222">
            <v>0</v>
          </cell>
          <cell r="L222">
            <v>105.80054928</v>
          </cell>
        </row>
        <row r="223">
          <cell r="C223" t="str">
            <v>другие направления</v>
          </cell>
          <cell r="F223">
            <v>143.94468031667705</v>
          </cell>
          <cell r="G223">
            <v>94.14500000000001</v>
          </cell>
          <cell r="H223">
            <v>31.509999999999998</v>
          </cell>
          <cell r="I223">
            <v>16.64</v>
          </cell>
          <cell r="J223">
            <v>0</v>
          </cell>
          <cell r="K223">
            <v>0</v>
          </cell>
          <cell r="L223">
            <v>14.87</v>
          </cell>
        </row>
        <row r="224">
          <cell r="C224" t="str">
            <v>АО "Узбекистон темир йуллари"</v>
          </cell>
          <cell r="F224">
            <v>4471.9644594070578</v>
          </cell>
          <cell r="G224">
            <v>2457.9899999999998</v>
          </cell>
          <cell r="H224">
            <v>692.81000000000006</v>
          </cell>
          <cell r="I224">
            <v>378.37</v>
          </cell>
          <cell r="J224">
            <v>52.35</v>
          </cell>
          <cell r="K224">
            <v>0</v>
          </cell>
          <cell r="L224">
            <v>262.08999999999997</v>
          </cell>
        </row>
        <row r="225">
          <cell r="C225" t="str">
            <v>новое строительство</v>
          </cell>
          <cell r="F225">
            <v>3160.0444594070577</v>
          </cell>
          <cell r="G225">
            <v>1505.0799999999997</v>
          </cell>
          <cell r="H225">
            <v>535.35</v>
          </cell>
          <cell r="I225">
            <v>235.78</v>
          </cell>
          <cell r="J225">
            <v>52.35</v>
          </cell>
          <cell r="K225">
            <v>0</v>
          </cell>
          <cell r="L225">
            <v>247.22</v>
          </cell>
        </row>
        <row r="226">
          <cell r="B226">
            <v>158</v>
          </cell>
          <cell r="C226" t="str">
            <v>Электрификация железнодорожного участка Мараканд-Карши</v>
          </cell>
          <cell r="D226" t="str">
            <v>140 км</v>
          </cell>
          <cell r="E226" t="str">
            <v>2011-2016 гг.</v>
          </cell>
          <cell r="F226">
            <v>208.39</v>
          </cell>
          <cell r="G226">
            <v>26.22</v>
          </cell>
          <cell r="H226">
            <v>26.22</v>
          </cell>
          <cell r="I226">
            <v>6.72</v>
          </cell>
          <cell r="L226">
            <v>19.5</v>
          </cell>
          <cell r="M226" t="str">
            <v>Постановления Президента Республики Узбекистан 
от 05.01.2012г. №ПП-1676,
от 06.03.2015 г. №ПП-2313</v>
          </cell>
        </row>
        <row r="227">
          <cell r="B227">
            <v>159</v>
          </cell>
          <cell r="C227" t="str">
            <v xml:space="preserve">Строительство двухпутной электрифицированной железнодорожной линии Джизак-Янгиер                                                                                                                                </v>
          </cell>
          <cell r="D227" t="str">
            <v>объекты инфраструктуры</v>
          </cell>
          <cell r="E227" t="str">
            <v>2015-2017 гг.</v>
          </cell>
          <cell r="F227">
            <v>320.74</v>
          </cell>
          <cell r="G227">
            <v>138.86000000000001</v>
          </cell>
          <cell r="H227">
            <v>0.5</v>
          </cell>
          <cell r="I227">
            <v>0.5</v>
          </cell>
          <cell r="M227" t="str">
            <v>Постановление Президента Республики Узбекистан 
от 06.03.2015 г. №ПП-2313</v>
          </cell>
        </row>
        <row r="228">
          <cell r="B228">
            <v>160</v>
          </cell>
          <cell r="C228" t="str">
            <v>Электрификация железнодорожного участка Карши-Термез</v>
          </cell>
          <cell r="D228" t="str">
            <v>325 км</v>
          </cell>
          <cell r="E228" t="str">
            <v>2012-2017 гг.</v>
          </cell>
          <cell r="F228">
            <v>388.23</v>
          </cell>
          <cell r="G228">
            <v>255.38</v>
          </cell>
          <cell r="H228">
            <v>30</v>
          </cell>
          <cell r="I228">
            <v>10</v>
          </cell>
          <cell r="L228">
            <v>20</v>
          </cell>
          <cell r="M228" t="str">
            <v>Постановления Президента Республики Узбекистан   
от 04.10.2011г. №ПП-1623,
от 21.02.2012г. №ПП-1712,
от 06.03.2015г. №ПП-2313</v>
          </cell>
        </row>
        <row r="229">
          <cell r="B229">
            <v>161</v>
          </cell>
          <cell r="C229" t="str">
            <v>Строительство электрифицированной железнодорожной линии Ангрен-Пап</v>
          </cell>
          <cell r="D229" t="str">
            <v>124,14 км</v>
          </cell>
          <cell r="E229" t="str">
            <v>2013-2019 гг.
(срок открытия рабочего движения поездов 2016г.)</v>
          </cell>
          <cell r="F229">
            <v>1459.3600000000001</v>
          </cell>
          <cell r="G229">
            <v>479.4</v>
          </cell>
          <cell r="H229">
            <v>208.47</v>
          </cell>
          <cell r="I229">
            <v>30.5</v>
          </cell>
          <cell r="J229">
            <v>20.25</v>
          </cell>
          <cell r="L229">
            <v>157.72</v>
          </cell>
          <cell r="M229" t="str">
            <v>Постановления Президента Республики Узбекистан      
от 18.06.2013 г. №ПП-1985,
от 24.12.13г. №ПП-2096,
от 26.06.2015 г. №ПП-2362</v>
          </cell>
        </row>
        <row r="230">
          <cell r="B230">
            <v>162</v>
          </cell>
          <cell r="C230" t="str">
            <v>Электрификация железнодорожной линии Самарканд-Бухара с организацией высокоскоростного движения пассажирских поездов</v>
          </cell>
          <cell r="D230" t="str">
            <v>291,5 км</v>
          </cell>
          <cell r="E230" t="str">
            <v>2015-2016 гг.</v>
          </cell>
          <cell r="F230">
            <v>378.30445940705749</v>
          </cell>
          <cell r="G230">
            <v>224.22</v>
          </cell>
          <cell r="H230">
            <v>164.22</v>
          </cell>
          <cell r="I230">
            <v>114.22</v>
          </cell>
          <cell r="L230">
            <v>50</v>
          </cell>
          <cell r="M230" t="str">
            <v>Постановления Президента Республики Узбекистан 
от 26.03.2015г. №ПП-2326,
от 06.03.2015 г. №ПП-2313</v>
          </cell>
        </row>
        <row r="231">
          <cell r="B231">
            <v>163</v>
          </cell>
          <cell r="C231" t="str">
            <v>Строительство железнодорожной линии Навои-Канимех-Мискен</v>
          </cell>
          <cell r="D231" t="str">
            <v>396,9 км</v>
          </cell>
          <cell r="E231" t="str">
            <v>2016-2017 гг.</v>
          </cell>
          <cell r="F231">
            <v>283.10000000000002</v>
          </cell>
          <cell r="G231">
            <v>283.10000000000002</v>
          </cell>
          <cell r="H231">
            <v>67.099999999999994</v>
          </cell>
          <cell r="I231">
            <v>35</v>
          </cell>
          <cell r="J231">
            <v>32.1</v>
          </cell>
          <cell r="M231" t="str">
            <v>Постановление Президента Республики Узбекистан 
от 06.03.2015 г. №ПП-2313</v>
          </cell>
        </row>
        <row r="232">
          <cell r="B232">
            <v>164</v>
          </cell>
          <cell r="C232" t="str">
            <v>Строительство подъездных железнодорожных путей к Кандымскому газоперерабатывющему заводу</v>
          </cell>
          <cell r="D232" t="str">
            <v>48,7 км</v>
          </cell>
          <cell r="E232" t="str">
            <v>2015-2016 гг.</v>
          </cell>
          <cell r="F232">
            <v>50</v>
          </cell>
          <cell r="G232">
            <v>28.09</v>
          </cell>
          <cell r="H232">
            <v>28.09</v>
          </cell>
          <cell r="I232">
            <v>28.09</v>
          </cell>
          <cell r="L232">
            <v>0</v>
          </cell>
          <cell r="M232" t="str">
            <v>Постановление Президента Республики Узбекистан 
от 06.03.2015 г. №ПП-2313,
от 24.04.2015г. №ПП-2338</v>
          </cell>
        </row>
        <row r="233">
          <cell r="B233">
            <v>165</v>
          </cell>
          <cell r="C233" t="str">
            <v>Организация производства дверных и навесных замков на АО "Ташкентский механический завод"</v>
          </cell>
          <cell r="D233" t="str">
            <v>200 тыс. шт.</v>
          </cell>
          <cell r="E233" t="str">
            <v>2015-2016 гг.</v>
          </cell>
          <cell r="F233">
            <v>2.9999999999999996</v>
          </cell>
          <cell r="G233">
            <v>0.96</v>
          </cell>
          <cell r="H233">
            <v>0.96</v>
          </cell>
          <cell r="I233">
            <v>0.96</v>
          </cell>
          <cell r="M233" t="str">
            <v>Постановление Президента Республики Узбекистан от 30.04.2015г.  №ПП-2341</v>
          </cell>
        </row>
        <row r="234">
          <cell r="B234">
            <v>166</v>
          </cell>
          <cell r="C234" t="str">
            <v>Организация производства электрических асинхронных двигателей г.Ташкент</v>
          </cell>
          <cell r="D234" t="str">
            <v>201 тыс. шт.</v>
          </cell>
          <cell r="E234" t="str">
            <v>2015-2017 гг.</v>
          </cell>
          <cell r="F234">
            <v>3.5</v>
          </cell>
          <cell r="G234">
            <v>3.49</v>
          </cell>
          <cell r="H234">
            <v>0.66</v>
          </cell>
          <cell r="I234">
            <v>0.66</v>
          </cell>
          <cell r="M234" t="str">
            <v>Постановление Президента Республики Узбекистан от 30.04.2015г.  №ПП-2341</v>
          </cell>
        </row>
        <row r="235">
          <cell r="B235">
            <v>167</v>
          </cell>
          <cell r="C235" t="str">
            <v>Организация производства компрессоров для бытовой электротехники г.Ташкент</v>
          </cell>
          <cell r="D235" t="str">
            <v>500 тыс. шт.</v>
          </cell>
          <cell r="E235" t="str">
            <v>2015-2017 гг.</v>
          </cell>
          <cell r="F235">
            <v>20.07</v>
          </cell>
          <cell r="G235">
            <v>20.059999999999999</v>
          </cell>
          <cell r="H235">
            <v>5.9999999999998721E-2</v>
          </cell>
          <cell r="I235">
            <v>5.9999999999998721E-2</v>
          </cell>
          <cell r="M235" t="str">
            <v>Постановление Президента Республики Узбекистан от 30.04.2015г.  №ПП-2341</v>
          </cell>
        </row>
        <row r="236">
          <cell r="B236">
            <v>168</v>
          </cell>
          <cell r="C236" t="str">
            <v>Организация производства метизов и стальной проволоки для производства метизов
г. Ташкент</v>
          </cell>
          <cell r="D236" t="str">
            <v>3 тыс. тонн.</v>
          </cell>
          <cell r="E236" t="str">
            <v>2015-2017 гг.</v>
          </cell>
          <cell r="F236">
            <v>10.1</v>
          </cell>
          <cell r="G236">
            <v>10.06</v>
          </cell>
          <cell r="H236">
            <v>1.96</v>
          </cell>
          <cell r="I236">
            <v>1.96</v>
          </cell>
          <cell r="M236" t="str">
            <v>Постановление Президента Республики Узбекистан от 30.04.2015г.  №ПП-2341</v>
          </cell>
        </row>
        <row r="237">
          <cell r="B237">
            <v>169</v>
          </cell>
          <cell r="C237" t="str">
            <v>Организация производства дорожно-строительной техники и минипогрузчиков г.Ташкент</v>
          </cell>
          <cell r="D237" t="str">
            <v>100 шт.</v>
          </cell>
          <cell r="E237" t="str">
            <v>2015-2017 гг.</v>
          </cell>
          <cell r="F237">
            <v>3</v>
          </cell>
          <cell r="G237">
            <v>2.99</v>
          </cell>
          <cell r="H237">
            <v>0.66</v>
          </cell>
          <cell r="I237">
            <v>0.66</v>
          </cell>
          <cell r="M237" t="str">
            <v>Постановление Президента Республики Узбекистан от 30.04.2015г.  №ПП-2341</v>
          </cell>
        </row>
        <row r="238">
          <cell r="B238">
            <v>170</v>
          </cell>
          <cell r="C238" t="str">
            <v>Производство комбинированных промышленных водогрейных котлов мощностью от 16 до 500 кВт. г. Фергана</v>
          </cell>
          <cell r="D238" t="str">
            <v>1000 шт.</v>
          </cell>
          <cell r="E238" t="str">
            <v>2016-2017 гг.</v>
          </cell>
          <cell r="F238">
            <v>5</v>
          </cell>
          <cell r="G238">
            <v>5</v>
          </cell>
          <cell r="H238">
            <v>1</v>
          </cell>
          <cell r="I238">
            <v>1</v>
          </cell>
          <cell r="M238" t="str">
            <v>Постановление Президента Республики Узбекистан от 30.04.2015г.  №ПП-2341</v>
          </cell>
        </row>
        <row r="239">
          <cell r="B239">
            <v>171</v>
          </cell>
          <cell r="C239" t="str">
            <v>Производство запасных частей к локомотивам и моторно-вагонным подвижным составам (МВПС), грузовым  и пассажирским вагонам, а также изделий для путевого хозяйства, электроснабжение и связи (3 проекта) г. Ташкент</v>
          </cell>
          <cell r="D239" t="str">
            <v>1200 ед.</v>
          </cell>
          <cell r="E239" t="str">
            <v>2016-2017 гг.</v>
          </cell>
          <cell r="F239">
            <v>10</v>
          </cell>
          <cell r="G239">
            <v>10</v>
          </cell>
          <cell r="H239">
            <v>2</v>
          </cell>
          <cell r="I239">
            <v>2</v>
          </cell>
          <cell r="M239" t="str">
            <v>Постановление Президента Республики Узбекистан от 30.04.2015г.  №ПП-2341</v>
          </cell>
        </row>
        <row r="240">
          <cell r="B240">
            <v>172</v>
          </cell>
          <cell r="C240" t="str">
            <v>Организация производства стеклоомывательной жидкости г. Фергана</v>
          </cell>
          <cell r="D240" t="str">
            <v>200 тыс. литров</v>
          </cell>
          <cell r="E240" t="str">
            <v>2016-2017 гг.</v>
          </cell>
          <cell r="F240">
            <v>2</v>
          </cell>
          <cell r="G240">
            <v>2</v>
          </cell>
          <cell r="H240">
            <v>0.4</v>
          </cell>
          <cell r="I240">
            <v>0.4</v>
          </cell>
          <cell r="M240" t="str">
            <v>Постановление Президента Республики Узбекистан от 30.04.2015г.  №ПП-2341</v>
          </cell>
        </row>
        <row r="241">
          <cell r="B241">
            <v>173</v>
          </cell>
          <cell r="C241" t="str">
            <v>Организация производства запорной арматуры (клапанов, кранов, вентилей)
г. Ташкент</v>
          </cell>
          <cell r="D241" t="str">
            <v>250 тыс. шт.</v>
          </cell>
          <cell r="E241" t="str">
            <v>2016-2017 гг.</v>
          </cell>
          <cell r="F241">
            <v>10</v>
          </cell>
          <cell r="G241">
            <v>10</v>
          </cell>
          <cell r="H241">
            <v>2</v>
          </cell>
          <cell r="I241">
            <v>2</v>
          </cell>
          <cell r="M241" t="str">
            <v>Постановление Президента Республики Узбекистан от 30.04.2015г.  №ПП-2341</v>
          </cell>
        </row>
        <row r="242">
          <cell r="B242">
            <v>174</v>
          </cell>
          <cell r="C242" t="str">
            <v>Организация участка по гальванической обработке материалов и изделий
г. Ташкент</v>
          </cell>
          <cell r="D242" t="str">
            <v>2,5 тыс. тн.</v>
          </cell>
          <cell r="E242" t="str">
            <v>2016-2017 гг.</v>
          </cell>
          <cell r="F242">
            <v>2.25</v>
          </cell>
          <cell r="G242">
            <v>2.25</v>
          </cell>
          <cell r="H242">
            <v>0.45</v>
          </cell>
          <cell r="I242">
            <v>0.45</v>
          </cell>
          <cell r="M242" t="str">
            <v>Постановление Президента Республики Узбекистан от 30.04.2015г.  №ПП-2341</v>
          </cell>
        </row>
        <row r="243">
          <cell r="B243">
            <v>175</v>
          </cell>
          <cell r="C243" t="str">
            <v>Организация производства персональных компьютеров и оргтехники
г. Ташкент</v>
          </cell>
          <cell r="D243" t="str">
            <v>200,0 тыс. шт.</v>
          </cell>
          <cell r="E243" t="str">
            <v>2016-2017 гг.</v>
          </cell>
          <cell r="F243">
            <v>3</v>
          </cell>
          <cell r="G243">
            <v>3</v>
          </cell>
          <cell r="H243">
            <v>0.60000000000000009</v>
          </cell>
          <cell r="I243">
            <v>0.60000000000000009</v>
          </cell>
          <cell r="M243" t="str">
            <v>Постановление Президента Республики Узбекистан от 30.04.2015г.  №ПП-2341</v>
          </cell>
        </row>
        <row r="244">
          <cell r="C244" t="str">
            <v>модернизация и реконструкция</v>
          </cell>
          <cell r="F244">
            <v>1191.8700000000001</v>
          </cell>
          <cell r="G244">
            <v>879.12999999999988</v>
          </cell>
          <cell r="H244">
            <v>131.07999999999998</v>
          </cell>
          <cell r="I244">
            <v>131.07999999999998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176</v>
          </cell>
          <cell r="C245" t="str">
            <v>Организация скоростного движения пассажирских поездов на участке железнодорожной линии Самарканд-Карши</v>
          </cell>
          <cell r="D245" t="str">
            <v>157,4 км</v>
          </cell>
          <cell r="E245" t="str">
            <v>2014-2016 гг.</v>
          </cell>
          <cell r="F245">
            <v>57.62</v>
          </cell>
          <cell r="G245">
            <v>27.97</v>
          </cell>
          <cell r="H245">
            <v>2.88</v>
          </cell>
          <cell r="I245">
            <v>2.88</v>
          </cell>
          <cell r="M245" t="str">
            <v>Постановление Президента Республики Узбекистан 
от 06.03.2015 г. №ПП-2313</v>
          </cell>
        </row>
        <row r="246">
          <cell r="B246">
            <v>177</v>
          </cell>
          <cell r="C246" t="str">
            <v>Реабилитация железнодорожных путей</v>
          </cell>
          <cell r="D246" t="str">
            <v>960 км</v>
          </cell>
          <cell r="E246" t="str">
            <v>2015-2019 гг.</v>
          </cell>
          <cell r="F246">
            <v>270.2</v>
          </cell>
          <cell r="G246">
            <v>209.98999999999998</v>
          </cell>
          <cell r="H246">
            <v>48.6</v>
          </cell>
          <cell r="I246">
            <v>48.6</v>
          </cell>
          <cell r="M246" t="str">
            <v>Постановление Президента Республики Узбекистан 
от 06.03.2015 г. №ПП-2313</v>
          </cell>
        </row>
        <row r="247">
          <cell r="B247">
            <v>178</v>
          </cell>
          <cell r="C247" t="str">
            <v>Организация высокоскоростного движения пассажирских поездов на участке железнодорожной линии Ташкент-Самарканд</v>
          </cell>
          <cell r="D247" t="str">
            <v>объекты инфраструктуры</v>
          </cell>
          <cell r="E247" t="str">
            <v>2015-2019 гг.</v>
          </cell>
          <cell r="F247">
            <v>366.65</v>
          </cell>
          <cell r="G247">
            <v>186.71</v>
          </cell>
          <cell r="H247">
            <v>0.5</v>
          </cell>
          <cell r="I247">
            <v>0.5</v>
          </cell>
          <cell r="M247" t="str">
            <v>Постановление Президента Республики Узбекистан 
от 06.03.2015 г. №ПП-2313</v>
          </cell>
        </row>
        <row r="248">
          <cell r="B248">
            <v>179</v>
          </cell>
          <cell r="C248" t="str">
            <v xml:space="preserve">Восстановление локомотивов </v>
          </cell>
          <cell r="D248" t="str">
            <v>восстановление 
164 ед. локомотивов</v>
          </cell>
          <cell r="E248" t="str">
            <v>2015-2019 гг.</v>
          </cell>
          <cell r="F248">
            <v>66.099999999999994</v>
          </cell>
          <cell r="G248">
            <v>55.2</v>
          </cell>
          <cell r="H248">
            <v>10.9</v>
          </cell>
          <cell r="I248">
            <v>10.9</v>
          </cell>
          <cell r="M248" t="str">
            <v>Указ Президента Республики Узбекистан от 04.03.2015 г. №УП-4707</v>
          </cell>
        </row>
        <row r="249">
          <cell r="B249">
            <v>180</v>
          </cell>
          <cell r="C249" t="str">
            <v>Восстановление с продлением срока службы, модернизация и переоборудование грузовых вагонов</v>
          </cell>
          <cell r="D249" t="str">
            <v>восстановление 7281 грузового вагона</v>
          </cell>
          <cell r="E249" t="str">
            <v>2015-2019 гг.</v>
          </cell>
          <cell r="F249">
            <v>78.099999999999994</v>
          </cell>
          <cell r="G249">
            <v>66.56</v>
          </cell>
          <cell r="H249">
            <v>12.2</v>
          </cell>
          <cell r="I249">
            <v>12.2</v>
          </cell>
          <cell r="M249" t="str">
            <v>Указ Президента Республики Узбекистан от 04.03.2015 г. №УП-4707</v>
          </cell>
        </row>
        <row r="250">
          <cell r="B250">
            <v>181</v>
          </cell>
          <cell r="C250" t="str">
            <v>Строительство грузовых вагонов</v>
          </cell>
          <cell r="D250" t="str">
            <v>4350 грузовых вагонов</v>
          </cell>
          <cell r="E250" t="str">
            <v>2015-2019 гг.</v>
          </cell>
          <cell r="F250">
            <v>353.2</v>
          </cell>
          <cell r="G250">
            <v>332.7</v>
          </cell>
          <cell r="H250">
            <v>56</v>
          </cell>
          <cell r="I250">
            <v>56</v>
          </cell>
          <cell r="M250" t="str">
            <v>Указ Президента Республики Узбекистан от 04.03.2015 г. №УП-4707</v>
          </cell>
        </row>
        <row r="251">
          <cell r="C251" t="str">
            <v>другие направления</v>
          </cell>
          <cell r="F251">
            <v>120.05000000000001</v>
          </cell>
          <cell r="G251">
            <v>73.78</v>
          </cell>
          <cell r="H251">
            <v>26.38</v>
          </cell>
          <cell r="I251">
            <v>11.51</v>
          </cell>
          <cell r="J251">
            <v>0</v>
          </cell>
          <cell r="K251">
            <v>0</v>
          </cell>
          <cell r="L251">
            <v>14.87</v>
          </cell>
        </row>
        <row r="252">
          <cell r="B252">
            <v>182</v>
          </cell>
          <cell r="C252" t="str">
            <v>Обновление состава пассажирских вагонов</v>
          </cell>
          <cell r="D252" t="str">
            <v>82 пассажирских вагона</v>
          </cell>
          <cell r="E252" t="str">
            <v>2015-2019 гг.</v>
          </cell>
          <cell r="F252">
            <v>43.8</v>
          </cell>
          <cell r="G252">
            <v>36</v>
          </cell>
          <cell r="H252">
            <v>8.01</v>
          </cell>
          <cell r="I252">
            <v>8.01</v>
          </cell>
          <cell r="M252" t="str">
            <v>Указ Президента Республики Узбекистан от 04.03.2015 г. №УП-4707</v>
          </cell>
        </row>
        <row r="253">
          <cell r="B253">
            <v>183</v>
          </cell>
          <cell r="C253" t="str">
            <v>Приобретение оборудования и технологий для подразделений компании</v>
          </cell>
          <cell r="D253" t="str">
            <v xml:space="preserve"> обновление технических средств компании</v>
          </cell>
          <cell r="E253" t="str">
            <v>2015-2019 гг.</v>
          </cell>
          <cell r="F253">
            <v>30.7</v>
          </cell>
          <cell r="G253">
            <v>22.91</v>
          </cell>
          <cell r="H253">
            <v>3.5</v>
          </cell>
          <cell r="I253">
            <v>3.5</v>
          </cell>
          <cell r="M253" t="str">
            <v>Постановление Президента Республики Узбекистан 
от 06.03.2015 г. №ПП-2313</v>
          </cell>
        </row>
        <row r="254">
          <cell r="B254">
            <v>184</v>
          </cell>
          <cell r="C254" t="str">
            <v xml:space="preserve">Обновление парка локомотивов. Приобретение 11 грузовых электровозов </v>
          </cell>
          <cell r="D254" t="str">
            <v>11 грузовых электровозов</v>
          </cell>
          <cell r="E254" t="str">
            <v>2015-2016 гг.</v>
          </cell>
          <cell r="F254">
            <v>45.550000000000004</v>
          </cell>
          <cell r="G254">
            <v>14.87</v>
          </cell>
          <cell r="H254">
            <v>14.87</v>
          </cell>
          <cell r="L254">
            <v>14.87</v>
          </cell>
          <cell r="M254" t="str">
            <v>Постановления Президента Республики Узбекистан      
от 04.03.2015 г. №ПП-2312,
от 06.03.2015 г. №ПП-2313</v>
          </cell>
        </row>
        <row r="255">
          <cell r="C255" t="str">
            <v>НАК "Узбекистон хаво йуллари"</v>
          </cell>
          <cell r="F255">
            <v>1167.3681272016761</v>
          </cell>
          <cell r="G255">
            <v>639.39296529554804</v>
          </cell>
          <cell r="H255">
            <v>286.25000545695593</v>
          </cell>
          <cell r="I255">
            <v>44.747456176956007</v>
          </cell>
          <cell r="J255">
            <v>135.702</v>
          </cell>
          <cell r="K255">
            <v>0</v>
          </cell>
          <cell r="L255">
            <v>105.80054928</v>
          </cell>
        </row>
        <row r="256">
          <cell r="C256" t="str">
            <v>новое строительство</v>
          </cell>
          <cell r="F256">
            <v>352.93599999999998</v>
          </cell>
          <cell r="G256">
            <v>352.71555783859213</v>
          </cell>
          <cell r="H256">
            <v>18.2</v>
          </cell>
          <cell r="I256">
            <v>4.7</v>
          </cell>
          <cell r="J256">
            <v>12.5</v>
          </cell>
          <cell r="K256">
            <v>0</v>
          </cell>
          <cell r="L256">
            <v>1</v>
          </cell>
        </row>
        <row r="257">
          <cell r="B257">
            <v>185</v>
          </cell>
          <cell r="C257" t="str">
            <v>Строительство ангара для технического обслуживания самолетов "Боинг-787"</v>
          </cell>
          <cell r="D257" t="str">
            <v>объект</v>
          </cell>
          <cell r="E257" t="str">
            <v>2014-2017 гг.</v>
          </cell>
          <cell r="F257">
            <v>40</v>
          </cell>
          <cell r="G257">
            <v>39.779557838592169</v>
          </cell>
          <cell r="H257">
            <v>17</v>
          </cell>
          <cell r="I257">
            <v>4.5</v>
          </cell>
          <cell r="J257">
            <v>12.5</v>
          </cell>
          <cell r="M257" t="str">
            <v>Постановление Президента Республики Узбекистан 
от 06.03.2015 г. №ПП-2313</v>
          </cell>
        </row>
        <row r="258">
          <cell r="B258">
            <v>186</v>
          </cell>
          <cell r="C258" t="str">
            <v xml:space="preserve">Строительство нового международного пассажирского терминала аэропорта г.Ташкента (Ташкент-4) </v>
          </cell>
          <cell r="D258" t="str">
            <v>1,5 тыс. пасс/час</v>
          </cell>
          <cell r="E258" t="str">
            <v>2016-2018гг.</v>
          </cell>
          <cell r="F258">
            <v>312.93599999999998</v>
          </cell>
          <cell r="G258">
            <v>312.93599999999998</v>
          </cell>
          <cell r="H258">
            <v>1.2</v>
          </cell>
          <cell r="I258">
            <v>0.2</v>
          </cell>
          <cell r="L258">
            <v>1</v>
          </cell>
          <cell r="M258" t="str">
            <v>Постановление Президента Республики Узбекистан 
от 06.03.2015 г. №ПП-2313</v>
          </cell>
        </row>
        <row r="259">
          <cell r="C259" t="str">
            <v>модернизация и реконструкция</v>
          </cell>
          <cell r="F259">
            <v>790.5374468849991</v>
          </cell>
          <cell r="G259">
            <v>266.31240745695595</v>
          </cell>
          <cell r="H259">
            <v>262.92000545695595</v>
          </cell>
          <cell r="I259">
            <v>34.917456176956001</v>
          </cell>
          <cell r="J259">
            <v>123.202</v>
          </cell>
          <cell r="K259">
            <v>0</v>
          </cell>
          <cell r="L259">
            <v>104.80054928</v>
          </cell>
        </row>
        <row r="260">
          <cell r="B260">
            <v>187</v>
          </cell>
          <cell r="C260" t="str">
            <v>Модернизация автоматизированной системы управления воздушным движением в аэропортах гг.Ташкента, Самарканда, Бухары и Ургенча</v>
          </cell>
          <cell r="D260" t="str">
            <v>комплекс</v>
          </cell>
          <cell r="E260" t="str">
            <v>2015-2017 гг.</v>
          </cell>
          <cell r="F260">
            <v>6.55</v>
          </cell>
          <cell r="G260">
            <v>6.5238499999999995</v>
          </cell>
          <cell r="H260">
            <v>3.1314479999999998</v>
          </cell>
          <cell r="I260">
            <v>3.1314479999999998</v>
          </cell>
          <cell r="M260" t="str">
            <v>Постановление Президента Республики Узбекистан 
от 06.03.2015 г. №ПП-2313</v>
          </cell>
        </row>
        <row r="261">
          <cell r="B261">
            <v>188</v>
          </cell>
          <cell r="C261" t="str">
            <v>Обновление и унификация парка воздушных судов НАК "Узбекистон хаво йуллари"</v>
          </cell>
          <cell r="D261" t="str">
            <v>2 ед. Боинг - 787</v>
          </cell>
          <cell r="E261" t="str">
            <v>2010-2016гг.</v>
          </cell>
          <cell r="F261">
            <v>783.98744688499914</v>
          </cell>
          <cell r="G261">
            <v>259.78855745695597</v>
          </cell>
          <cell r="H261">
            <v>259.78855745695597</v>
          </cell>
          <cell r="I261">
            <v>31.786008176955999</v>
          </cell>
          <cell r="J261">
            <v>123.202</v>
          </cell>
          <cell r="L261">
            <v>104.80054928</v>
          </cell>
          <cell r="M261" t="str">
            <v>Постановление Президента Республики Узбекистан 
от 06.03.2015 г. №ПП-2313</v>
          </cell>
        </row>
        <row r="262">
          <cell r="C262" t="str">
            <v>другие направления</v>
          </cell>
          <cell r="F262">
            <v>23.894680316677039</v>
          </cell>
          <cell r="G262">
            <v>20.365000000000002</v>
          </cell>
          <cell r="H262">
            <v>5.13</v>
          </cell>
          <cell r="I262">
            <v>5.13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189</v>
          </cell>
          <cell r="C263" t="str">
            <v>Обновление парка специальной аэропортовой техники НАК "Узбекистон хаво йуллари"</v>
          </cell>
          <cell r="D263" t="str">
            <v>42 ед., из них 23 в 2016г., 7 в 2017г.</v>
          </cell>
          <cell r="E263" t="str">
            <v>2013-2017 гг.</v>
          </cell>
          <cell r="F263">
            <v>9.8946803166770412</v>
          </cell>
          <cell r="G263">
            <v>6.3650000000000002</v>
          </cell>
          <cell r="H263">
            <v>5.0549999999999997</v>
          </cell>
          <cell r="I263">
            <v>5.0549999999999997</v>
          </cell>
          <cell r="M263" t="str">
            <v>Постановление Президента Республики Узбекистан 
от 06.03.2015 г. №ПП-2313</v>
          </cell>
        </row>
        <row r="264">
          <cell r="B264">
            <v>190</v>
          </cell>
          <cell r="C264" t="str">
            <v>Обновление вертолетного парка НАК "Узбекистон хаво йуллари" (II этап)</v>
          </cell>
          <cell r="D264" t="str">
            <v>1 ед. Ми-8 
МТВ-1</v>
          </cell>
          <cell r="E264" t="str">
            <v>2016-2017 гг.</v>
          </cell>
          <cell r="F264">
            <v>14</v>
          </cell>
          <cell r="G264">
            <v>14</v>
          </cell>
          <cell r="H264">
            <v>7.4999999999999997E-2</v>
          </cell>
          <cell r="I264">
            <v>7.4999999999999997E-2</v>
          </cell>
          <cell r="M264" t="str">
            <v>Постановление Президента Республики Узбекистан 
от 06.03.2015 г. №ПП-2313</v>
          </cell>
        </row>
        <row r="265">
          <cell r="C265" t="str">
            <v>АК "Узстройматериалы"</v>
          </cell>
          <cell r="F265">
            <v>380.52600000000007</v>
          </cell>
          <cell r="G265">
            <v>348.40000000000003</v>
          </cell>
          <cell r="H265">
            <v>73.5</v>
          </cell>
          <cell r="I265">
            <v>18.87</v>
          </cell>
          <cell r="J265">
            <v>0</v>
          </cell>
          <cell r="K265">
            <v>32.83</v>
          </cell>
          <cell r="L265">
            <v>21.8</v>
          </cell>
        </row>
        <row r="266">
          <cell r="C266" t="str">
            <v>новое строительство</v>
          </cell>
          <cell r="F266">
            <v>330.19000000000005</v>
          </cell>
          <cell r="G266">
            <v>312.78000000000003</v>
          </cell>
          <cell r="H266">
            <v>63.9</v>
          </cell>
          <cell r="I266">
            <v>10.27</v>
          </cell>
          <cell r="J266">
            <v>0</v>
          </cell>
          <cell r="K266">
            <v>32.83</v>
          </cell>
          <cell r="L266">
            <v>20.8</v>
          </cell>
        </row>
        <row r="267">
          <cell r="B267">
            <v>191</v>
          </cell>
          <cell r="C267" t="str">
            <v>Организация производства санитарно-технической керамики на ООО "EMG San Ceramic"</v>
          </cell>
          <cell r="D267" t="str">
            <v xml:space="preserve">350,0 
тыс.шт. </v>
          </cell>
          <cell r="E267" t="str">
            <v>2015-2016 гг.</v>
          </cell>
          <cell r="F267">
            <v>10</v>
          </cell>
          <cell r="G267">
            <v>2</v>
          </cell>
          <cell r="H267">
            <v>2</v>
          </cell>
          <cell r="L267">
            <v>2</v>
          </cell>
          <cell r="M267" t="str">
            <v>Указ Президента 
Республики Узбекистан  
от 4.03.2015 г. №УП-4707</v>
          </cell>
        </row>
        <row r="268">
          <cell r="B268">
            <v>192</v>
          </cell>
          <cell r="C268" t="str">
            <v xml:space="preserve">Организация производства на основе современных технологий энергоэфективных строительных материалов с учетом переработки местного сырья в Джизакской области на СП ООО "JIZZAKH AVANTAGE PLUS" </v>
          </cell>
          <cell r="D268" t="str">
            <v>негашенный известь 43,5 тыс.тн, ХОМ 30,0тыс.тн, гидратное исвесть 80,0 тыс.тн.</v>
          </cell>
          <cell r="E268" t="str">
            <v>2014-2019 гг.</v>
          </cell>
          <cell r="F268">
            <v>19</v>
          </cell>
          <cell r="G268">
            <v>15.59</v>
          </cell>
          <cell r="H268">
            <v>2.4300000000000002</v>
          </cell>
          <cell r="I268">
            <v>0.7</v>
          </cell>
          <cell r="K268">
            <v>1.33</v>
          </cell>
          <cell r="L268">
            <v>0.4</v>
          </cell>
          <cell r="M268" t="str">
            <v>Письмо АК "Узстройматериалы" от 27.04.2015 г. №ЭА-01/03-772</v>
          </cell>
        </row>
        <row r="269">
          <cell r="B269">
            <v>193</v>
          </cell>
          <cell r="C269" t="str">
            <v>Строительство цементного завода в Республике Каракалпакстан ООО ИП "Каракалпакцемент"</v>
          </cell>
          <cell r="D269" t="str">
            <v>400 тыс.тн.</v>
          </cell>
          <cell r="E269" t="str">
            <v>2015-2016 гг.</v>
          </cell>
          <cell r="F269">
            <v>17</v>
          </cell>
          <cell r="G269">
            <v>11</v>
          </cell>
          <cell r="H269">
            <v>11</v>
          </cell>
          <cell r="I269">
            <v>2.5</v>
          </cell>
          <cell r="K269">
            <v>8.5</v>
          </cell>
          <cell r="M269" t="str">
            <v>Указ Президента 
Республики Узбекистан  
от 4.03.2015 г. №УП-4707</v>
          </cell>
        </row>
        <row r="270">
          <cell r="B270">
            <v>194</v>
          </cell>
          <cell r="C270" t="str">
            <v xml:space="preserve">Организация производства керамической плитки, керамогранита и санитарной керамики на ИП "Bohua Ceramics Euroasia" </v>
          </cell>
          <cell r="D270" t="str">
            <v>керамической плитки - 12,0 млн. кв.м, керамогранита - 18,0 млн.кв.м и  санитарно-технической керамики 1,0 тыс.шт.</v>
          </cell>
          <cell r="E270" t="str">
            <v>2014-2019 гг.</v>
          </cell>
          <cell r="F270">
            <v>120</v>
          </cell>
          <cell r="G270">
            <v>120</v>
          </cell>
          <cell r="H270">
            <v>15</v>
          </cell>
          <cell r="K270">
            <v>15</v>
          </cell>
          <cell r="M270" t="str">
            <v>Распоряжения Президента Республики Узбекистан 
от 29.08.2014г. №Р-4340</v>
          </cell>
        </row>
        <row r="271">
          <cell r="B271">
            <v>195</v>
          </cell>
          <cell r="C271" t="str">
            <v>Организация производства отделочных материалов на цементной основе в Джизакской области на ИП ООО "Jizzakh Stone Quality"</v>
          </cell>
          <cell r="D271" t="str">
            <v xml:space="preserve">480 тыс.кв.м. </v>
          </cell>
          <cell r="E271" t="str">
            <v>2015-2016 гг.</v>
          </cell>
          <cell r="F271">
            <v>2</v>
          </cell>
          <cell r="G271">
            <v>2</v>
          </cell>
          <cell r="H271">
            <v>2</v>
          </cell>
          <cell r="K271">
            <v>1</v>
          </cell>
          <cell r="L271">
            <v>1</v>
          </cell>
          <cell r="M271" t="str">
            <v>Указ Президента 
Республики Узбекистан  
от 4.03.2015 г. №УП-4707</v>
          </cell>
        </row>
        <row r="272">
          <cell r="B272">
            <v>196</v>
          </cell>
          <cell r="C272" t="str">
            <v>Организация производства листового стекла в ООО "Uz Oyna"</v>
          </cell>
          <cell r="D272" t="str">
            <v>20 млн.кв.м</v>
          </cell>
          <cell r="E272" t="str">
            <v>2016-2018гг.</v>
          </cell>
          <cell r="F272">
            <v>100</v>
          </cell>
          <cell r="G272">
            <v>100</v>
          </cell>
          <cell r="H272">
            <v>11.260000000000002</v>
          </cell>
          <cell r="I272">
            <v>5.86</v>
          </cell>
          <cell r="L272">
            <v>5.4</v>
          </cell>
          <cell r="M272" t="str">
            <v>Указ Президента 
Республики Узбекистан  
от 4.03.2015 г. №УП-4707</v>
          </cell>
        </row>
        <row r="273">
          <cell r="B273">
            <v>197</v>
          </cell>
          <cell r="C273" t="str">
            <v>Организация производства непрерывного базальтового волокна для выпуска арматуры и другой экологичной продукции на ООО "Мега инвест индастриал"</v>
          </cell>
          <cell r="D273" t="str">
            <v>2,5 тыс.тн</v>
          </cell>
          <cell r="E273" t="str">
            <v>2016-2018гг.</v>
          </cell>
          <cell r="F273">
            <v>51.8</v>
          </cell>
          <cell r="G273">
            <v>51.8</v>
          </cell>
          <cell r="H273">
            <v>17</v>
          </cell>
          <cell r="K273">
            <v>5</v>
          </cell>
          <cell r="L273">
            <v>12</v>
          </cell>
          <cell r="M273" t="str">
            <v>Указ Президента 
Республики Узбекистан  
от 4.03.2015 г. №УП-4707</v>
          </cell>
        </row>
        <row r="274">
          <cell r="B274">
            <v>198</v>
          </cell>
          <cell r="C274" t="str">
            <v xml:space="preserve">Строительство технологической линии по производству извести (дробильно-сортировочный участок) на АО "Бекабадцемент" </v>
          </cell>
          <cell r="D274" t="str">
            <v>200 тонн/сут</v>
          </cell>
          <cell r="E274" t="str">
            <v>2016-2017 гг.</v>
          </cell>
          <cell r="F274">
            <v>3.04</v>
          </cell>
          <cell r="G274">
            <v>3.04</v>
          </cell>
          <cell r="H274">
            <v>1.21</v>
          </cell>
          <cell r="I274">
            <v>1.21</v>
          </cell>
          <cell r="M274" t="str">
            <v>Письмо АК "Узстройматериалы" от 27.04.2015 г. №ЭА-01/03-772</v>
          </cell>
        </row>
        <row r="275">
          <cell r="B275">
            <v>199</v>
          </cell>
          <cell r="C275" t="str">
            <v>Организация производства керамической плитки и санитарной керамики (I этап) (СИЗ "Ангрен")</v>
          </cell>
          <cell r="D275" t="str">
            <v>3,5 млн.кв.м.</v>
          </cell>
          <cell r="E275" t="str">
            <v>2016-2017 гг.</v>
          </cell>
          <cell r="F275">
            <v>7.35</v>
          </cell>
          <cell r="G275">
            <v>7.35</v>
          </cell>
          <cell r="H275">
            <v>2</v>
          </cell>
          <cell r="K275">
            <v>2</v>
          </cell>
          <cell r="M275" t="str">
            <v xml:space="preserve">Протокол Админсовета СИЗ "Ангрен" от 02.12.14г. №9 </v>
          </cell>
        </row>
        <row r="276">
          <cell r="C276" t="str">
            <v>модернизация и реконструкция</v>
          </cell>
          <cell r="F276">
            <v>50.336000000000006</v>
          </cell>
          <cell r="G276">
            <v>35.620000000000005</v>
          </cell>
          <cell r="H276">
            <v>9.6000000000000014</v>
          </cell>
          <cell r="I276">
            <v>8.6000000000000014</v>
          </cell>
          <cell r="J276">
            <v>0</v>
          </cell>
          <cell r="K276">
            <v>0</v>
          </cell>
          <cell r="L276">
            <v>1</v>
          </cell>
        </row>
        <row r="277">
          <cell r="B277">
            <v>200</v>
          </cell>
          <cell r="C277" t="str">
            <v>Строительство головной понизительной подстанции ГПП-2220/10 "Цемзавод-2" на АО "Кизилкумцемент"</v>
          </cell>
          <cell r="D277" t="str">
            <v>объект</v>
          </cell>
          <cell r="E277" t="str">
            <v>2013-2016 гг.</v>
          </cell>
          <cell r="F277">
            <v>5.1660000000000004</v>
          </cell>
          <cell r="G277">
            <v>1.84</v>
          </cell>
          <cell r="H277">
            <v>1.84</v>
          </cell>
          <cell r="I277">
            <v>1.84</v>
          </cell>
          <cell r="M277" t="str">
            <v>Постановление Президента Республики Узбекистан от 17.11.2014г. № ПП-2264</v>
          </cell>
        </row>
        <row r="278">
          <cell r="B278">
            <v>201</v>
          </cell>
          <cell r="C278" t="str">
            <v>Модернизация технологических линий по выпуску клинкера (технологические линии от горного производства до цеха помола) на АО "Кизилкумцемент"</v>
          </cell>
          <cell r="D278" t="str">
            <v>объект</v>
          </cell>
          <cell r="E278" t="str">
            <v>2014-2016 гг.</v>
          </cell>
          <cell r="F278">
            <v>10.71</v>
          </cell>
          <cell r="G278">
            <v>1.34</v>
          </cell>
          <cell r="H278">
            <v>1.34</v>
          </cell>
          <cell r="I278">
            <v>1.34</v>
          </cell>
          <cell r="M278" t="str">
            <v>Постановление Президента Республики Узбекистан от 17.11.2014г. № ПП-2264</v>
          </cell>
        </row>
        <row r="279">
          <cell r="B279">
            <v>202</v>
          </cell>
          <cell r="C279" t="str">
            <v>Модернизация технологической линии 
(III этап) на АО "Ахангаранцемент" 
(замена изношенного оборудования печей №1,2 цеха обжига клинкера, внедрение энергосберегающих технологий, приобретение оборудования для испытательной лаборатории, автомобильной и спец</v>
          </cell>
          <cell r="D279" t="str">
            <v>объект</v>
          </cell>
          <cell r="E279" t="str">
            <v>2016-2018 гг.</v>
          </cell>
          <cell r="F279">
            <v>1.23</v>
          </cell>
          <cell r="G279">
            <v>1.23</v>
          </cell>
          <cell r="H279">
            <v>0.53</v>
          </cell>
          <cell r="I279">
            <v>0.53</v>
          </cell>
          <cell r="M279" t="str">
            <v>Письмо АК "Узстройматериалы" от 27.04.2015 г. №ЭА-01/03-772</v>
          </cell>
        </row>
        <row r="280">
          <cell r="B280">
            <v>203</v>
          </cell>
          <cell r="C280" t="str">
            <v>Приобретение оборудование для основной деятельности на АО "Кизилкумцемент", в т.ч.: приобретение, самосвалов, бульдозеров, обновление каръерного оборудования и т.п.</v>
          </cell>
          <cell r="D280" t="str">
            <v>объект</v>
          </cell>
          <cell r="E280" t="str">
            <v>2015-2018 гг.</v>
          </cell>
          <cell r="F280">
            <v>30.71</v>
          </cell>
          <cell r="G280">
            <v>28.69</v>
          </cell>
          <cell r="H280">
            <v>3.4600000000000009</v>
          </cell>
          <cell r="I280">
            <v>3.4600000000000009</v>
          </cell>
          <cell r="M280" t="str">
            <v>Указ Президента 
Республики Узбекистан  
от 4.03.2015 г. №УП-4707</v>
          </cell>
        </row>
        <row r="281">
          <cell r="B281">
            <v>204</v>
          </cell>
          <cell r="C281" t="str">
            <v>Замена компрессоров в Компрессорном цехе на АО "Кувасайцемент"</v>
          </cell>
          <cell r="D281" t="str">
            <v>объект</v>
          </cell>
          <cell r="E281" t="str">
            <v>2016г.</v>
          </cell>
          <cell r="F281">
            <v>0.63</v>
          </cell>
          <cell r="G281">
            <v>0.63</v>
          </cell>
          <cell r="H281">
            <v>0.63</v>
          </cell>
          <cell r="I281">
            <v>0.63</v>
          </cell>
          <cell r="M281" t="str">
            <v>Письмо АК "Узстройматериалы" от 27.04.2015 г. №ЭА-01/03-772</v>
          </cell>
        </row>
        <row r="282">
          <cell r="B282">
            <v>205</v>
          </cell>
          <cell r="C282" t="str">
            <v>Модернизация помольного отделения с установкой цементной мельницы закрытого типа на АО "Бекабадцемент", Ташкентская область</v>
          </cell>
          <cell r="D282" t="str">
            <v>130-160 тонн/час</v>
          </cell>
          <cell r="E282" t="str">
            <v>2015-2017 гг.</v>
          </cell>
          <cell r="F282">
            <v>1.8900000000000001</v>
          </cell>
          <cell r="G282">
            <v>1.8900000000000001</v>
          </cell>
          <cell r="H282">
            <v>1.8</v>
          </cell>
          <cell r="I282">
            <v>0.8</v>
          </cell>
          <cell r="L282">
            <v>1</v>
          </cell>
          <cell r="M282" t="str">
            <v>Указ Президента 
Республики Узбекистан  
от 4.03.2015 г. №УП-4707</v>
          </cell>
        </row>
        <row r="283">
          <cell r="C283" t="str">
            <v>АК "Узмахсусмонтажкурилиш"</v>
          </cell>
          <cell r="F283">
            <v>19.880000000000003</v>
          </cell>
          <cell r="G283">
            <v>3.8900000000000006</v>
          </cell>
          <cell r="H283">
            <v>3.8900000000000006</v>
          </cell>
          <cell r="I283">
            <v>3.8900000000000006</v>
          </cell>
          <cell r="J283">
            <v>0</v>
          </cell>
          <cell r="K283">
            <v>0</v>
          </cell>
          <cell r="L283">
            <v>0</v>
          </cell>
        </row>
        <row r="284">
          <cell r="C284" t="str">
            <v>модернизация и реконструкция</v>
          </cell>
          <cell r="F284">
            <v>19.880000000000003</v>
          </cell>
          <cell r="G284">
            <v>3.8900000000000006</v>
          </cell>
          <cell r="H284">
            <v>3.8900000000000006</v>
          </cell>
          <cell r="I284">
            <v>3.8900000000000006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206</v>
          </cell>
          <cell r="C285" t="str">
            <v>Производство сварочных электродов в СП "Ташкентский трубный завод"</v>
          </cell>
          <cell r="D285" t="str">
            <v>2 тыс.тн</v>
          </cell>
          <cell r="E285" t="str">
            <v>2015-2016 гг.</v>
          </cell>
          <cell r="F285">
            <v>4.4000000000000004</v>
          </cell>
          <cell r="G285">
            <v>2.1</v>
          </cell>
          <cell r="H285">
            <v>2.1</v>
          </cell>
          <cell r="I285">
            <v>2.1</v>
          </cell>
          <cell r="M285" t="str">
            <v>Письмо АК "Узмонтажспецстрой" от 13.05.2015 г. №01-220/02-07</v>
          </cell>
        </row>
        <row r="286">
          <cell r="B286">
            <v>207</v>
          </cell>
          <cell r="C286" t="str">
            <v>Организация производства смесовой пряжи на СП "ГСКБ по ирригации"</v>
          </cell>
          <cell r="D286" t="str">
            <v>8 тыс тн</v>
          </cell>
          <cell r="E286" t="str">
            <v>2014-2016 гг.</v>
          </cell>
          <cell r="F286">
            <v>4.3600000000000003</v>
          </cell>
          <cell r="G286">
            <v>0.43</v>
          </cell>
          <cell r="H286">
            <v>0.43</v>
          </cell>
          <cell r="I286">
            <v>0.43</v>
          </cell>
          <cell r="M286" t="str">
            <v>Письмо АК "Узмонтажспецстрой" от 13.05.2015 г. №01-220/02-07</v>
          </cell>
        </row>
        <row r="287">
          <cell r="B287">
            <v>208</v>
          </cell>
          <cell r="C287" t="str">
            <v>Организация производства стальных радиаторов на СП "ГСКБ по ирригации"</v>
          </cell>
          <cell r="D287" t="str">
            <v>30 тыс.шт.</v>
          </cell>
          <cell r="E287" t="str">
            <v>2014-2016 гг.</v>
          </cell>
          <cell r="F287">
            <v>2.8</v>
          </cell>
          <cell r="G287">
            <v>0.33</v>
          </cell>
          <cell r="H287">
            <v>0.33</v>
          </cell>
          <cell r="I287">
            <v>0.33</v>
          </cell>
          <cell r="M287" t="str">
            <v>Письмо АК "Узмонтажспецстрой" от 13.05.2015 г. №01-220/02-07</v>
          </cell>
        </row>
        <row r="288">
          <cell r="B288">
            <v>209</v>
          </cell>
          <cell r="C288" t="str">
            <v xml:space="preserve">Организация производства цинкования полосы и проволоки на СП "Ташкентский трубный завод" </v>
          </cell>
          <cell r="D288" t="str">
            <v>3 тыс тн</v>
          </cell>
          <cell r="E288" t="str">
            <v>2014-2016 гг.</v>
          </cell>
          <cell r="F288">
            <v>3.88</v>
          </cell>
          <cell r="G288">
            <v>0.43</v>
          </cell>
          <cell r="H288">
            <v>0.43</v>
          </cell>
          <cell r="I288">
            <v>0.43</v>
          </cell>
          <cell r="M288" t="str">
            <v>Письмо АК "Узмонтажспецстрой" от 13.05.2015 г. №01-220/02-07</v>
          </cell>
        </row>
        <row r="289">
          <cell r="B289">
            <v>210</v>
          </cell>
          <cell r="C289" t="str">
            <v xml:space="preserve">Организация производства шурупов на СП "Ташкентский трубный завод" </v>
          </cell>
          <cell r="D289" t="str">
            <v>1 тыс.тн</v>
          </cell>
          <cell r="E289" t="str">
            <v>2014-2016 гг.</v>
          </cell>
          <cell r="F289">
            <v>4.4400000000000004</v>
          </cell>
          <cell r="G289">
            <v>0.6</v>
          </cell>
          <cell r="H289">
            <v>0.6</v>
          </cell>
          <cell r="I289">
            <v>0.6</v>
          </cell>
          <cell r="M289" t="str">
            <v>Письмо АК "Узмонтажспецстрой" от 13.05.2015 г. №01-220/02-07</v>
          </cell>
        </row>
        <row r="290">
          <cell r="C290" t="str">
            <v>Хокимият г.Ташкента</v>
          </cell>
          <cell r="F290">
            <v>113</v>
          </cell>
          <cell r="G290">
            <v>38</v>
          </cell>
          <cell r="H290">
            <v>42</v>
          </cell>
          <cell r="I290">
            <v>0</v>
          </cell>
          <cell r="J290">
            <v>42</v>
          </cell>
          <cell r="K290">
            <v>0</v>
          </cell>
          <cell r="L290">
            <v>0</v>
          </cell>
        </row>
        <row r="291">
          <cell r="C291" t="str">
            <v>новое строительство</v>
          </cell>
          <cell r="F291">
            <v>113</v>
          </cell>
          <cell r="G291">
            <v>38</v>
          </cell>
          <cell r="H291">
            <v>42</v>
          </cell>
          <cell r="I291">
            <v>0</v>
          </cell>
          <cell r="J291">
            <v>42</v>
          </cell>
          <cell r="K291">
            <v>0</v>
          </cell>
          <cell r="L291">
            <v>0</v>
          </cell>
        </row>
        <row r="292">
          <cell r="B292">
            <v>211</v>
          </cell>
          <cell r="C292" t="str">
            <v>Строительство гостиничного комплекса по ул.Навои</v>
          </cell>
          <cell r="D292" t="str">
            <v>294 мест</v>
          </cell>
          <cell r="E292" t="str">
            <v>2013-2016 гг.</v>
          </cell>
          <cell r="F292">
            <v>113</v>
          </cell>
          <cell r="G292">
            <v>38</v>
          </cell>
          <cell r="H292">
            <v>42</v>
          </cell>
          <cell r="J292">
            <v>42</v>
          </cell>
          <cell r="M292" t="str">
            <v>Постановление Президента Республики Узбекистан 
от 01.03.2012 г. №ПП-1719 и ПП-2264 от 17.11.14г</v>
          </cell>
        </row>
        <row r="293">
          <cell r="C293" t="str">
            <v>Комплекс по вопросам сельского и водного хозяйства, переработки сельскохозяйственной продукции и потребительских товаров, всего</v>
          </cell>
          <cell r="F293">
            <v>945.50549574890169</v>
          </cell>
          <cell r="G293">
            <v>663.39149574890166</v>
          </cell>
          <cell r="H293">
            <v>359.03649574890159</v>
          </cell>
          <cell r="I293">
            <v>127.91677975688782</v>
          </cell>
          <cell r="J293">
            <v>0</v>
          </cell>
          <cell r="K293">
            <v>112.3</v>
          </cell>
          <cell r="L293">
            <v>114.01971599201377</v>
          </cell>
        </row>
        <row r="294">
          <cell r="C294" t="str">
            <v>новое строительство</v>
          </cell>
          <cell r="F294">
            <v>534.43497532343918</v>
          </cell>
          <cell r="G294">
            <v>369.79497532343925</v>
          </cell>
          <cell r="H294">
            <v>219.8099753234392</v>
          </cell>
          <cell r="I294">
            <v>48.249982373885146</v>
          </cell>
          <cell r="J294">
            <v>0</v>
          </cell>
          <cell r="K294">
            <v>102</v>
          </cell>
          <cell r="L294">
            <v>64.759992949554061</v>
          </cell>
        </row>
        <row r="295">
          <cell r="C295" t="str">
            <v>модернизация и реконструкция</v>
          </cell>
          <cell r="F295">
            <v>411.07052042546229</v>
          </cell>
          <cell r="G295">
            <v>293.59652042546236</v>
          </cell>
          <cell r="H295">
            <v>139.22652042546235</v>
          </cell>
          <cell r="I295">
            <v>79.66679738300266</v>
          </cell>
          <cell r="J295">
            <v>0</v>
          </cell>
          <cell r="K295">
            <v>10.3</v>
          </cell>
          <cell r="L295">
            <v>49.259723042459711</v>
          </cell>
        </row>
        <row r="296">
          <cell r="C296" t="str">
            <v>Минсельводхоз</v>
          </cell>
          <cell r="F296">
            <v>194.2</v>
          </cell>
          <cell r="G296">
            <v>109.53999999999999</v>
          </cell>
          <cell r="H296">
            <v>40.660000000000004</v>
          </cell>
          <cell r="I296">
            <v>40.660000000000004</v>
          </cell>
          <cell r="J296">
            <v>0</v>
          </cell>
          <cell r="K296">
            <v>0</v>
          </cell>
          <cell r="L296">
            <v>0</v>
          </cell>
        </row>
        <row r="297">
          <cell r="C297" t="str">
            <v>модернизация и реконструкция</v>
          </cell>
          <cell r="F297">
            <v>194.2</v>
          </cell>
          <cell r="G297">
            <v>109.53999999999999</v>
          </cell>
          <cell r="H297">
            <v>40.660000000000004</v>
          </cell>
          <cell r="I297">
            <v>40.660000000000004</v>
          </cell>
          <cell r="J297">
            <v>0</v>
          </cell>
          <cell r="K297">
            <v>0</v>
          </cell>
          <cell r="L297">
            <v>0</v>
          </cell>
        </row>
        <row r="298">
          <cell r="C298" t="str">
            <v>Модернизация Тупалангского гидроузла</v>
          </cell>
          <cell r="D298" t="str">
            <v xml:space="preserve"> объект; выработка 
430 млн. кВт/ч электроэнергии</v>
          </cell>
          <cell r="E298" t="str">
            <v>2012-2018 гг.</v>
          </cell>
          <cell r="F298">
            <v>178.2</v>
          </cell>
          <cell r="G298">
            <v>93.539999999999992</v>
          </cell>
          <cell r="H298">
            <v>38.03</v>
          </cell>
          <cell r="I298">
            <v>38.03</v>
          </cell>
          <cell r="M298" t="str">
            <v>Постановление Кабинета Министров от 07.02.2013 г. №32</v>
          </cell>
        </row>
        <row r="299">
          <cell r="C299" t="str">
            <v>в том числе:</v>
          </cell>
        </row>
        <row r="300">
          <cell r="B300">
            <v>212</v>
          </cell>
          <cell r="C300" t="str">
            <v>по компоненту "Водохранилище"</v>
          </cell>
          <cell r="D300" t="str">
            <v>объект</v>
          </cell>
          <cell r="E300" t="str">
            <v>2012-2016 гг.</v>
          </cell>
          <cell r="F300">
            <v>83.61</v>
          </cell>
          <cell r="G300">
            <v>14.63</v>
          </cell>
          <cell r="H300">
            <v>14.63</v>
          </cell>
          <cell r="I300">
            <v>14.63</v>
          </cell>
          <cell r="M300" t="str">
            <v>Постановление Кабинета Министров от 07.02.2013 г. №32</v>
          </cell>
        </row>
        <row r="301">
          <cell r="B301">
            <v>213</v>
          </cell>
          <cell r="C301" t="str">
            <v>по компоненту "ГЭС"</v>
          </cell>
          <cell r="D301" t="str">
            <v>выработка 
430 млн. кВт/ч электроэнергии</v>
          </cell>
          <cell r="E301" t="str">
            <v>2012-2018 гг.</v>
          </cell>
          <cell r="F301">
            <v>94.59</v>
          </cell>
          <cell r="G301">
            <v>78.91</v>
          </cell>
          <cell r="H301">
            <v>23.4</v>
          </cell>
          <cell r="I301">
            <v>23.4</v>
          </cell>
          <cell r="M301" t="str">
            <v>Постановление Кабинета Министров от 28.12.1995 г. №476</v>
          </cell>
        </row>
        <row r="302">
          <cell r="B302">
            <v>214</v>
          </cell>
          <cell r="C302" t="str">
            <v>Модернизация устаревшего оборудования на современное на Андижанской и Туямуюнской ГЭС</v>
          </cell>
          <cell r="D302" t="str">
            <v>730 млн.кВтч электроэнергии</v>
          </cell>
          <cell r="E302" t="str">
            <v>2016-2019гг.</v>
          </cell>
          <cell r="F302">
            <v>16</v>
          </cell>
          <cell r="G302">
            <v>16</v>
          </cell>
          <cell r="H302">
            <v>2.63</v>
          </cell>
          <cell r="I302">
            <v>2.63</v>
          </cell>
          <cell r="M302" t="str">
            <v>Указ Президента 
Республики Узбекистан  
от 4.03.2015 г. №УП-4707</v>
          </cell>
        </row>
        <row r="303">
          <cell r="C303" t="str">
            <v>АО "Узбекенгилсаноат"</v>
          </cell>
          <cell r="F303">
            <v>417.27</v>
          </cell>
          <cell r="G303">
            <v>289.27000000000004</v>
          </cell>
          <cell r="H303">
            <v>190.20000000000002</v>
          </cell>
          <cell r="I303">
            <v>33.5</v>
          </cell>
          <cell r="J303">
            <v>0</v>
          </cell>
          <cell r="K303">
            <v>97</v>
          </cell>
          <cell r="L303">
            <v>54.9</v>
          </cell>
        </row>
        <row r="304">
          <cell r="C304" t="str">
            <v>новое строительство</v>
          </cell>
          <cell r="F304">
            <v>362.57</v>
          </cell>
          <cell r="G304">
            <v>238.57000000000002</v>
          </cell>
          <cell r="H304">
            <v>151.30000000000001</v>
          </cell>
          <cell r="I304">
            <v>18.600000000000001</v>
          </cell>
          <cell r="J304">
            <v>0</v>
          </cell>
          <cell r="K304">
            <v>93</v>
          </cell>
          <cell r="L304">
            <v>34.9</v>
          </cell>
        </row>
        <row r="305">
          <cell r="B305">
            <v>215</v>
          </cell>
          <cell r="C305" t="str">
            <v>Организация текстильного комплекса в Ташкентской области (II этап)</v>
          </cell>
          <cell r="D305" t="str">
            <v>3,6 тыс. тонн трикотажного полотна, 
5,0 млн.шт. швейных изделий</v>
          </cell>
          <cell r="E305" t="str">
            <v>2015-2016 гг.</v>
          </cell>
          <cell r="F305">
            <v>30</v>
          </cell>
          <cell r="G305">
            <v>10</v>
          </cell>
          <cell r="H305">
            <v>10</v>
          </cell>
          <cell r="K305">
            <v>10</v>
          </cell>
          <cell r="M305" t="str">
            <v>Указ Президента 
Республики Узбекистан  
от 4.03.2015 г. №УП-4707</v>
          </cell>
        </row>
        <row r="306">
          <cell r="B306">
            <v>216</v>
          </cell>
          <cell r="C306" t="str">
            <v>Организация выпуска пряжи и тканей на СП "Арт Софт", Наманганская область</v>
          </cell>
          <cell r="D306" t="str">
            <v>3,0 тыс.тн х/б пряжи,
16,1 млн.шт. махровых изделий</v>
          </cell>
          <cell r="E306" t="str">
            <v>2015-2017 гг.</v>
          </cell>
          <cell r="F306">
            <v>31</v>
          </cell>
          <cell r="G306">
            <v>10</v>
          </cell>
          <cell r="H306">
            <v>6.5</v>
          </cell>
          <cell r="K306">
            <v>6.5</v>
          </cell>
          <cell r="M306" t="str">
            <v>Указ Президента 
Республики Узбекистан  
от 4.03.2015 г. №УП-4707</v>
          </cell>
        </row>
        <row r="307">
          <cell r="B307">
            <v>217</v>
          </cell>
          <cell r="C307" t="str">
            <v>Организация ткацкого производства на СП ООО "Булут текстиль", Ферганская область</v>
          </cell>
          <cell r="D307" t="str">
            <v>13,0 млн. пог. м. ткань</v>
          </cell>
          <cell r="E307" t="str">
            <v>2014-2017 гг.</v>
          </cell>
          <cell r="F307">
            <v>10</v>
          </cell>
          <cell r="G307">
            <v>6</v>
          </cell>
          <cell r="H307">
            <v>5</v>
          </cell>
          <cell r="I307">
            <v>0.8</v>
          </cell>
          <cell r="L307">
            <v>4.2</v>
          </cell>
          <cell r="M307" t="str">
            <v>Указ Президента 
Республики Узбекистан  
от 4.03.2015 г. №УП-4707</v>
          </cell>
        </row>
        <row r="308">
          <cell r="B308">
            <v>218</v>
          </cell>
          <cell r="C308" t="str">
            <v>Организация текстильного производства в Каршинском районе (I этап)</v>
          </cell>
          <cell r="D308" t="str">
            <v>22 тыс.тн. пряжи</v>
          </cell>
          <cell r="E308" t="str">
            <v>2015-2017 гг.</v>
          </cell>
          <cell r="F308">
            <v>61</v>
          </cell>
          <cell r="G308">
            <v>10</v>
          </cell>
          <cell r="H308">
            <v>10</v>
          </cell>
          <cell r="K308">
            <v>10</v>
          </cell>
          <cell r="M308" t="str">
            <v>Указ Президента 
Республики Узбекистан  
от 4.03.2015 г. №УП-4707</v>
          </cell>
        </row>
        <row r="309">
          <cell r="B309">
            <v>219</v>
          </cell>
          <cell r="C309" t="str">
            <v>Организация производства по выпуску готовых трикотажных изделий на базе АО "Бобур"</v>
          </cell>
          <cell r="D309" t="str">
            <v xml:space="preserve">34,0 млн.шт. трикотажных изделий </v>
          </cell>
          <cell r="E309" t="str">
            <v>2016-2017 гг.</v>
          </cell>
          <cell r="F309">
            <v>3</v>
          </cell>
          <cell r="G309">
            <v>3</v>
          </cell>
          <cell r="H309">
            <v>3</v>
          </cell>
          <cell r="I309">
            <v>3</v>
          </cell>
          <cell r="M309" t="str">
            <v>Указ Президента 
Республики Узбекистан  
от 4.03.2015 г. №УП-4707</v>
          </cell>
        </row>
        <row r="310">
          <cell r="B310">
            <v>220</v>
          </cell>
          <cell r="C310" t="str">
            <v>Организация текстильного комплекса по выпуску готовых изделий (ткачество и швейное производство) на базе АО "Бобур"</v>
          </cell>
          <cell r="D310" t="str">
            <v>10,0 млн.кв.м тканей,
25,0 млн.шт. изделий</v>
          </cell>
          <cell r="E310" t="str">
            <v>2015-2017 гг.</v>
          </cell>
          <cell r="F310">
            <v>25</v>
          </cell>
          <cell r="G310">
            <v>24.5</v>
          </cell>
          <cell r="H310">
            <v>11</v>
          </cell>
          <cell r="K310">
            <v>11</v>
          </cell>
          <cell r="M310" t="str">
            <v>Указ Президента 
Республики Узбекистан  
от 4.03.2015 г. №УП-4707</v>
          </cell>
        </row>
        <row r="311">
          <cell r="B311">
            <v>221</v>
          </cell>
          <cell r="C311" t="str">
            <v>Организация текстильного комплекса на ООО "Самарканд Евро Азия Текстиль" (бывший Лифтостроительный завод)</v>
          </cell>
          <cell r="D311" t="str">
            <v>0,4 млн.комп. постельного белья, 1,2 млн.шт. готовых изделий</v>
          </cell>
          <cell r="E311" t="str">
            <v>2015-2017 гг.</v>
          </cell>
          <cell r="F311">
            <v>22.169999999999998</v>
          </cell>
          <cell r="G311">
            <v>22.169999999999998</v>
          </cell>
          <cell r="H311">
            <v>4.5</v>
          </cell>
          <cell r="I311">
            <v>2.5</v>
          </cell>
          <cell r="L311">
            <v>2</v>
          </cell>
          <cell r="M311" t="str">
            <v>Указ Президента 
Республики Узбекистан  
от 4.03.2015 г. №УП-4707</v>
          </cell>
        </row>
        <row r="312">
          <cell r="B312">
            <v>222</v>
          </cell>
          <cell r="C312" t="str">
            <v>Организация производства махровых изделий в Ташкентской области</v>
          </cell>
          <cell r="D312" t="str">
            <v xml:space="preserve">3,6 тыс. тн. махровых изделий </v>
          </cell>
          <cell r="E312" t="str">
            <v>2016-2019 гг.</v>
          </cell>
          <cell r="F312">
            <v>65.5</v>
          </cell>
          <cell r="G312">
            <v>65.5</v>
          </cell>
          <cell r="H312">
            <v>15.2</v>
          </cell>
          <cell r="I312">
            <v>1</v>
          </cell>
          <cell r="K312">
            <v>7.2</v>
          </cell>
          <cell r="L312">
            <v>7</v>
          </cell>
          <cell r="M312" t="str">
            <v>Указ Президента 
Республики Узбекистан  
от 4.03.2015 г. №УП-4707</v>
          </cell>
        </row>
        <row r="313">
          <cell r="B313">
            <v>223</v>
          </cell>
          <cell r="C313" t="str">
            <v>Организация чулочно-носочного производства в Хорезмской области на базе ООО "Катъкала текстиль"</v>
          </cell>
          <cell r="D313" t="str">
            <v>25,0 млн.пар чулочно-носочных изделий</v>
          </cell>
          <cell r="E313" t="str">
            <v>2016 г.</v>
          </cell>
          <cell r="F313">
            <v>16.600000000000001</v>
          </cell>
          <cell r="G313">
            <v>11.1</v>
          </cell>
          <cell r="H313">
            <v>11.1</v>
          </cell>
          <cell r="I313">
            <v>3</v>
          </cell>
          <cell r="K313">
            <v>3.3</v>
          </cell>
          <cell r="M313" t="str">
            <v>Указ Президента 
Республики Узбекистан  
от 4.03.2015 г. №УП-4707</v>
          </cell>
        </row>
        <row r="314">
          <cell r="B314">
            <v>224</v>
          </cell>
          <cell r="C314" t="str">
            <v>Организация прядильного производства на ИП "Индорама Коканд текстиль" (IV этап)</v>
          </cell>
          <cell r="D314" t="str">
            <v>12,0 тыс.тн х/б пряжи</v>
          </cell>
          <cell r="E314" t="str">
            <v>2015-2016 гг.</v>
          </cell>
          <cell r="F314">
            <v>51</v>
          </cell>
          <cell r="G314">
            <v>35</v>
          </cell>
          <cell r="H314">
            <v>35</v>
          </cell>
          <cell r="K314">
            <v>35</v>
          </cell>
          <cell r="M314" t="str">
            <v>Указ Президента 
Республики Узбекистан  
от 4.03.2015 г. №УП-4707</v>
          </cell>
        </row>
        <row r="315">
          <cell r="B315">
            <v>225</v>
          </cell>
          <cell r="C315" t="str">
            <v>Организация прядильного производства в Наманганской области, на базе СП ООО "Узтекс-Учкурган"</v>
          </cell>
          <cell r="D315" t="str">
            <v>7,0 тыс. тн. смесовой пряжи</v>
          </cell>
          <cell r="E315" t="str">
            <v>2016 г.</v>
          </cell>
          <cell r="F315">
            <v>40</v>
          </cell>
          <cell r="G315">
            <v>34</v>
          </cell>
          <cell r="H315">
            <v>34</v>
          </cell>
          <cell r="I315">
            <v>8</v>
          </cell>
          <cell r="K315">
            <v>10</v>
          </cell>
          <cell r="L315">
            <v>16</v>
          </cell>
          <cell r="M315" t="str">
            <v>Указ Президента 
Республики Узбекистан  
от 4.03.2015 г. №УП-4707</v>
          </cell>
        </row>
        <row r="316">
          <cell r="B316">
            <v>226</v>
          </cell>
          <cell r="C316" t="str">
            <v>Организация ткацкого и пряже-красильного производства на ООО "Сарбонтекс", Сырдарьинская область</v>
          </cell>
          <cell r="D316" t="str">
            <v>2,0 млн. п.м. тканей, 5,0 млн. шт. перевязочных материалов, 3,5 тыс. тн. крашенной пряжи</v>
          </cell>
          <cell r="E316" t="str">
            <v>2016-2017 гг.</v>
          </cell>
          <cell r="F316">
            <v>7.3</v>
          </cell>
          <cell r="G316">
            <v>7.3</v>
          </cell>
          <cell r="H316">
            <v>6</v>
          </cell>
          <cell r="I316">
            <v>0.3</v>
          </cell>
          <cell r="L316">
            <v>5.7</v>
          </cell>
          <cell r="M316" t="str">
            <v>Указ Президента 
Республики Узбекистан  
от 4.03.2015 г. №УП-4707</v>
          </cell>
        </row>
        <row r="317">
          <cell r="C317" t="str">
            <v>модернизация и реконструкция</v>
          </cell>
          <cell r="F317">
            <v>54.7</v>
          </cell>
          <cell r="G317">
            <v>50.7</v>
          </cell>
          <cell r="H317">
            <v>38.9</v>
          </cell>
          <cell r="I317">
            <v>14.9</v>
          </cell>
          <cell r="J317">
            <v>0</v>
          </cell>
          <cell r="K317">
            <v>4</v>
          </cell>
          <cell r="L317">
            <v>20</v>
          </cell>
        </row>
        <row r="318">
          <cell r="B318">
            <v>227</v>
          </cell>
          <cell r="C318" t="str">
            <v>Расширение текстильного производства на базе ООО "Хазарасп текстиль"</v>
          </cell>
          <cell r="D318" t="str">
            <v>4,0 тыс.тн х/б пряжи
5,0 млн.кв.м х/б тканей</v>
          </cell>
          <cell r="E318" t="str">
            <v>2015-2019 гг.</v>
          </cell>
          <cell r="F318">
            <v>14</v>
          </cell>
          <cell r="G318">
            <v>14</v>
          </cell>
          <cell r="H318">
            <v>14</v>
          </cell>
          <cell r="I318">
            <v>2</v>
          </cell>
          <cell r="L318">
            <v>12</v>
          </cell>
          <cell r="M318" t="str">
            <v>Указ Президента 
Республики Узбекистан  
от 4.03.2015 г. №УП-4707</v>
          </cell>
        </row>
        <row r="319">
          <cell r="B319">
            <v>228</v>
          </cell>
          <cell r="C319" t="str">
            <v>Организация производства х/б пряжи на ООО «Помук текстиль»</v>
          </cell>
          <cell r="D319" t="str">
            <v>2,0 тыс.тн х/б пряжи</v>
          </cell>
          <cell r="E319" t="str">
            <v>2015-2017 гг.</v>
          </cell>
          <cell r="F319">
            <v>2.6</v>
          </cell>
          <cell r="G319">
            <v>2.6</v>
          </cell>
          <cell r="H319">
            <v>1.8</v>
          </cell>
          <cell r="I319">
            <v>0.8</v>
          </cell>
          <cell r="L319">
            <v>1</v>
          </cell>
          <cell r="M319" t="str">
            <v>Указ Президента 
Республики Узбекистан  
от 4.03.2015 г. №УП-4707</v>
          </cell>
        </row>
        <row r="320">
          <cell r="B320">
            <v>229</v>
          </cell>
          <cell r="C320" t="str">
            <v>Организация прядильного производства в Яккабагском районе на базе ООО "Курбан текс"</v>
          </cell>
          <cell r="D320" t="str">
            <v>3,0 тыс.тн х/б пряжи</v>
          </cell>
          <cell r="E320" t="str">
            <v>2015-2016 гг.</v>
          </cell>
          <cell r="F320">
            <v>8.5</v>
          </cell>
          <cell r="G320">
            <v>4.5</v>
          </cell>
          <cell r="H320">
            <v>4.5</v>
          </cell>
          <cell r="I320">
            <v>4.5</v>
          </cell>
          <cell r="M320" t="str">
            <v>Указ Президента 
Республики Узбекистан  
от 4.03.2015 г. №УП-4707</v>
          </cell>
        </row>
        <row r="321">
          <cell r="B321">
            <v>230</v>
          </cell>
          <cell r="C321" t="str">
            <v>Организация прядильного производства в Баявутском районе (ООО "Нео Коттон")</v>
          </cell>
          <cell r="D321" t="str">
            <v>5,0 тыс.тн х/б пряжи</v>
          </cell>
          <cell r="E321" t="str">
            <v>2015-2017 гг.</v>
          </cell>
          <cell r="F321">
            <v>13</v>
          </cell>
          <cell r="G321">
            <v>13</v>
          </cell>
          <cell r="H321">
            <v>10</v>
          </cell>
          <cell r="I321">
            <v>4</v>
          </cell>
          <cell r="L321">
            <v>6</v>
          </cell>
          <cell r="M321" t="str">
            <v>Указ Президента 
Республики Узбекистан  
от 4.03.2015 г. №УП-4707</v>
          </cell>
        </row>
        <row r="322">
          <cell r="B322">
            <v>231</v>
          </cell>
          <cell r="C322" t="str">
            <v>Организация пряжекрасильного производства на ООО "Рекорд текстиль", Сырдарьинская область (1 этап)</v>
          </cell>
          <cell r="D322" t="str">
            <v>3,0 тыс. тн. крашенной пряжи</v>
          </cell>
          <cell r="E322" t="str">
            <v>2016-2017 гг.</v>
          </cell>
          <cell r="F322">
            <v>6.6</v>
          </cell>
          <cell r="G322">
            <v>6.6</v>
          </cell>
          <cell r="H322">
            <v>3.6</v>
          </cell>
          <cell r="I322">
            <v>3.6</v>
          </cell>
          <cell r="M322" t="str">
            <v>Указ Президента 
Республики Узбекистан  
от 4.03.2015 г. №УП-4707</v>
          </cell>
        </row>
        <row r="323">
          <cell r="B323">
            <v>232</v>
          </cell>
          <cell r="C323" t="str">
            <v xml:space="preserve">Организация красильно-отделочного производства в Ташкентской области </v>
          </cell>
          <cell r="D323" t="str">
            <v>3,0 тыс. тн.  пряжи</v>
          </cell>
          <cell r="E323" t="str">
            <v>2016-2017 гг.</v>
          </cell>
          <cell r="F323">
            <v>10</v>
          </cell>
          <cell r="G323">
            <v>10</v>
          </cell>
          <cell r="H323">
            <v>5</v>
          </cell>
          <cell r="K323">
            <v>4</v>
          </cell>
          <cell r="L323">
            <v>1</v>
          </cell>
          <cell r="M323" t="str">
            <v>письмо АО "Узбекенгилсаноат" от 25.05.2015г. №ИХ-09-1327</v>
          </cell>
        </row>
        <row r="324">
          <cell r="C324" t="str">
            <v>Ассоциация "Узбекчармпойабзали"</v>
          </cell>
          <cell r="F324">
            <v>34.099999999999994</v>
          </cell>
          <cell r="G324">
            <v>21.75</v>
          </cell>
          <cell r="H324">
            <v>18.05</v>
          </cell>
          <cell r="I324">
            <v>7.1999999999999993</v>
          </cell>
          <cell r="J324">
            <v>0</v>
          </cell>
          <cell r="K324">
            <v>10</v>
          </cell>
          <cell r="L324">
            <v>0.85</v>
          </cell>
        </row>
        <row r="325">
          <cell r="C325" t="str">
            <v>новое строительство</v>
          </cell>
          <cell r="F325">
            <v>29.199999999999996</v>
          </cell>
          <cell r="G325">
            <v>16.850000000000001</v>
          </cell>
          <cell r="H325">
            <v>16.850000000000001</v>
          </cell>
          <cell r="I325">
            <v>7.1499999999999995</v>
          </cell>
          <cell r="J325">
            <v>0</v>
          </cell>
          <cell r="K325">
            <v>9</v>
          </cell>
          <cell r="L325">
            <v>0.7</v>
          </cell>
        </row>
        <row r="326">
          <cell r="B326">
            <v>233</v>
          </cell>
          <cell r="C326" t="str">
            <v>Организация нового производства керамической плитки (СИЗ "Джизак")</v>
          </cell>
          <cell r="D326" t="str">
            <v>2 млн.кв.м</v>
          </cell>
          <cell r="E326" t="str">
            <v>2015-2016 гг.</v>
          </cell>
          <cell r="F326">
            <v>24.3</v>
          </cell>
          <cell r="G326">
            <v>14.5</v>
          </cell>
          <cell r="H326">
            <v>14.5</v>
          </cell>
          <cell r="I326">
            <v>6.5</v>
          </cell>
          <cell r="K326">
            <v>8</v>
          </cell>
          <cell r="M326" t="str">
            <v>Распоряжение Президента Республики Узбекистан 
от 29.08.2014 г. №Р-4340</v>
          </cell>
        </row>
        <row r="327">
          <cell r="B327" t="str">
            <v>234-236</v>
          </cell>
          <cell r="C327" t="str">
            <v>Организация современной механической скотобойни в Ташкентской (Durbek Zamin, Shirin Sut) и Самаркандской  области (3 проекта)</v>
          </cell>
          <cell r="D327" t="str">
            <v>10 тыс. поголовый</v>
          </cell>
          <cell r="E327" t="str">
            <v>2016 г.</v>
          </cell>
          <cell r="F327">
            <v>1.1499999999999999</v>
          </cell>
          <cell r="G327">
            <v>1.1499999999999999</v>
          </cell>
          <cell r="H327">
            <v>1.1499999999999999</v>
          </cell>
          <cell r="I327">
            <v>0.44999999999999996</v>
          </cell>
          <cell r="L327">
            <v>0.7</v>
          </cell>
          <cell r="M327" t="str">
            <v>Указ Президента 
Республики Узбекистан 
от 04.03.2015 г.  №УП-4707</v>
          </cell>
        </row>
        <row r="328">
          <cell r="B328">
            <v>237</v>
          </cell>
          <cell r="C328" t="str">
            <v>Организация производства глянцев для керамической плитки на базе СП "Ceramic raw material" (СИЗ "Джизак")</v>
          </cell>
          <cell r="D328" t="str">
            <v>7,2 тыс.тн.</v>
          </cell>
          <cell r="E328" t="str">
            <v xml:space="preserve">2015-2016 гг. </v>
          </cell>
          <cell r="F328">
            <v>1.65</v>
          </cell>
          <cell r="G328">
            <v>1</v>
          </cell>
          <cell r="H328">
            <v>1</v>
          </cell>
          <cell r="K328">
            <v>1</v>
          </cell>
          <cell r="M328" t="str">
            <v>Протокол Админсовета 
СИЗ "Джизак" от 30.05.2015г. №12</v>
          </cell>
        </row>
        <row r="329">
          <cell r="B329">
            <v>238</v>
          </cell>
          <cell r="C329" t="str">
            <v>Организация кожевенного производства на ООО "Хамкор Нур Савдо" (СИЗ "Ангрен")</v>
          </cell>
          <cell r="D329" t="str">
            <v>18,7 млн. кв. дм</v>
          </cell>
          <cell r="E329" t="str">
            <v>2013-2016 гг.</v>
          </cell>
          <cell r="F329">
            <v>1.2</v>
          </cell>
          <cell r="G329">
            <v>0.1</v>
          </cell>
          <cell r="H329">
            <v>0.1</v>
          </cell>
          <cell r="I329">
            <v>0.1</v>
          </cell>
          <cell r="M329" t="str">
            <v>Постановление Президента Республики Узбекистан 
от 12.07.2013 г. №ПП-2000</v>
          </cell>
        </row>
        <row r="330">
          <cell r="B330">
            <v>239</v>
          </cell>
          <cell r="C330" t="str">
            <v>Организация кожевенного производства на территории СИЗ "Ангрен" (ООО "Ташкент Шейк Индустри")</v>
          </cell>
          <cell r="D330" t="str">
            <v>30,0 млн. кв. дм.</v>
          </cell>
          <cell r="E330" t="str">
            <v>2013-2016 гг.</v>
          </cell>
          <cell r="F330">
            <v>0.9</v>
          </cell>
          <cell r="G330">
            <v>0.1</v>
          </cell>
          <cell r="H330">
            <v>0.1</v>
          </cell>
          <cell r="I330">
            <v>0.1</v>
          </cell>
          <cell r="M330" t="str">
            <v>Постановление Президента Республики Узбекистан 
от 12.07.2013 г. №ПП-2000</v>
          </cell>
        </row>
        <row r="331">
          <cell r="C331" t="str">
            <v>модернизация и реконструкция</v>
          </cell>
          <cell r="F331">
            <v>4.9000000000000004</v>
          </cell>
          <cell r="G331">
            <v>4.9000000000000004</v>
          </cell>
          <cell r="H331">
            <v>1.2</v>
          </cell>
          <cell r="I331">
            <v>0.05</v>
          </cell>
          <cell r="J331">
            <v>0</v>
          </cell>
          <cell r="K331">
            <v>1</v>
          </cell>
          <cell r="L331">
            <v>0.15</v>
          </cell>
        </row>
        <row r="332">
          <cell r="B332">
            <v>240</v>
          </cell>
          <cell r="C332" t="str">
            <v>Модернизация действующей кожперерабатывающего завода ООО "Премиум Лезер"</v>
          </cell>
          <cell r="D332" t="str">
            <v>10 млн.кв.дм.</v>
          </cell>
          <cell r="E332" t="str">
            <v>2016-2017гг.</v>
          </cell>
          <cell r="F332">
            <v>0.5</v>
          </cell>
          <cell r="G332">
            <v>0.5</v>
          </cell>
          <cell r="H332">
            <v>0.2</v>
          </cell>
          <cell r="I332">
            <v>0.05</v>
          </cell>
          <cell r="L332">
            <v>0.15</v>
          </cell>
          <cell r="M332" t="str">
            <v>Указ Президента 
Республики Узбекистан 
от 04.03.2015 г.  №УП-4707</v>
          </cell>
        </row>
        <row r="333">
          <cell r="B333">
            <v>241</v>
          </cell>
          <cell r="C333" t="str">
            <v>Модернизация действующего производства керамической плитки на СП "Пенг Шенг"(СИЗ "Джизак" Сырдарьинский филиал)</v>
          </cell>
          <cell r="D333" t="str">
            <v>4,0 млн. кв.м.</v>
          </cell>
          <cell r="E333" t="str">
            <v xml:space="preserve">2015-2017 гг. </v>
          </cell>
          <cell r="F333">
            <v>4.4000000000000004</v>
          </cell>
          <cell r="G333">
            <v>4.4000000000000004</v>
          </cell>
          <cell r="H333">
            <v>1</v>
          </cell>
          <cell r="K333">
            <v>1</v>
          </cell>
          <cell r="M333" t="str">
            <v>Протокол Админсовета 
СИЗ "Джизак" от 17.03.2015г. №11</v>
          </cell>
        </row>
        <row r="334">
          <cell r="C334" t="str">
            <v>АК "Уздонмахсулот"</v>
          </cell>
          <cell r="F334">
            <v>20.229950294356119</v>
          </cell>
          <cell r="G334">
            <v>20.229950294356119</v>
          </cell>
          <cell r="H334">
            <v>20.229950294356119</v>
          </cell>
          <cell r="I334">
            <v>4.2699615750696234</v>
          </cell>
          <cell r="J334">
            <v>0</v>
          </cell>
          <cell r="K334">
            <v>0</v>
          </cell>
          <cell r="L334">
            <v>15.959988719286494</v>
          </cell>
        </row>
        <row r="335">
          <cell r="C335" t="str">
            <v>новое строительство</v>
          </cell>
          <cell r="F335">
            <v>2.0999753234392076</v>
          </cell>
          <cell r="G335">
            <v>2.0999753234392076</v>
          </cell>
          <cell r="H335">
            <v>2.0999753234392076</v>
          </cell>
          <cell r="I335">
            <v>0.49998237388514827</v>
          </cell>
          <cell r="J335">
            <v>0</v>
          </cell>
          <cell r="K335">
            <v>0</v>
          </cell>
          <cell r="L335">
            <v>1.5999929495540592</v>
          </cell>
        </row>
        <row r="336">
          <cell r="B336">
            <v>242</v>
          </cell>
          <cell r="C336" t="str">
            <v xml:space="preserve">Организация цеха по производству шоколада на АО "Околтиндонмахсулотлари" </v>
          </cell>
          <cell r="D336" t="str">
            <v>5 тн/сут</v>
          </cell>
          <cell r="E336" t="str">
            <v>2016 г.</v>
          </cell>
          <cell r="F336">
            <v>2.0999753234392076</v>
          </cell>
          <cell r="G336">
            <v>2.0999753234392076</v>
          </cell>
          <cell r="H336">
            <v>2.0999753234392076</v>
          </cell>
          <cell r="I336">
            <v>0.49998237388514827</v>
          </cell>
          <cell r="L336">
            <v>1.5999929495540592</v>
          </cell>
          <cell r="M336" t="str">
            <v>Указ Президента 
Республики Узбекистан 
от 04.03.2015 г.  №УП-4707</v>
          </cell>
        </row>
        <row r="337">
          <cell r="C337" t="str">
            <v>модернизация и реконструкция</v>
          </cell>
          <cell r="F337">
            <v>18.129974970916912</v>
          </cell>
          <cell r="G337">
            <v>18.129974970916912</v>
          </cell>
          <cell r="H337">
            <v>18.129974970916912</v>
          </cell>
          <cell r="I337">
            <v>3.769979201184475</v>
          </cell>
          <cell r="J337">
            <v>0</v>
          </cell>
          <cell r="K337">
            <v>0</v>
          </cell>
          <cell r="L337">
            <v>14.359995769732436</v>
          </cell>
        </row>
        <row r="338">
          <cell r="B338">
            <v>243</v>
          </cell>
          <cell r="C338" t="str">
            <v>Техническое перевооружение за счет установки  энергоэффективного оборудования на мельницена АО "Навоийдонмахсулотлари"</v>
          </cell>
          <cell r="D338" t="str">
            <v>265 тн/сут</v>
          </cell>
          <cell r="E338" t="str">
            <v>2016 г.</v>
          </cell>
          <cell r="F338">
            <v>4.3700074029682385</v>
          </cell>
          <cell r="G338">
            <v>4.3700074029682385</v>
          </cell>
          <cell r="H338">
            <v>4.3700074029682385</v>
          </cell>
          <cell r="I338">
            <v>0.64998061127366313</v>
          </cell>
          <cell r="L338">
            <v>3.7200267916945751</v>
          </cell>
          <cell r="M338" t="str">
            <v>Указ Президента 
Республики Узбекистан 
от 04.03.2015 г.  №УП-4707</v>
          </cell>
        </row>
        <row r="339">
          <cell r="B339">
            <v>244</v>
          </cell>
          <cell r="C339" t="str">
            <v>Техническое перевооружение за счет установки  энергоэффективного оборудования на мельницена АО "Бухородонмахсулотлари"</v>
          </cell>
          <cell r="D339" t="str">
            <v>275 тн/сут</v>
          </cell>
          <cell r="E339" t="str">
            <v>2016 г.</v>
          </cell>
          <cell r="F339">
            <v>1.5200056403567528</v>
          </cell>
          <cell r="G339">
            <v>1.5200056403567528</v>
          </cell>
          <cell r="H339">
            <v>1.5200056403567528</v>
          </cell>
          <cell r="I339">
            <v>1.5200056403567528</v>
          </cell>
          <cell r="M339" t="str">
            <v>Указ Президента 
Республики Узбекистан 
от 04.03.2015 г.  №УП-4707</v>
          </cell>
        </row>
        <row r="340">
          <cell r="B340">
            <v>245</v>
          </cell>
          <cell r="C340" t="str">
            <v>Техническое перевооружение за счет установки  энергоэффективного оборудования на мельницена АО "Кургонтепадонмахсулотлари"</v>
          </cell>
          <cell r="D340" t="str">
            <v>500 тн/сут</v>
          </cell>
          <cell r="E340" t="str">
            <v>2016 г.</v>
          </cell>
          <cell r="F340">
            <v>5.7000035252229706</v>
          </cell>
          <cell r="G340">
            <v>5.7000035252229706</v>
          </cell>
          <cell r="H340">
            <v>5.7000035252229706</v>
          </cell>
          <cell r="I340">
            <v>1</v>
          </cell>
          <cell r="L340">
            <v>4.7000035252229706</v>
          </cell>
          <cell r="M340" t="str">
            <v>Указ Президента 
Республики Узбекистан 
от 04.03.2015 г.  №УП-4707</v>
          </cell>
        </row>
        <row r="341">
          <cell r="B341">
            <v>246</v>
          </cell>
          <cell r="C341" t="str">
            <v>Техническое перевооружение за счет установки  энергоэффективного оборудования на мельницена АО "Кунгирот ун заводи"</v>
          </cell>
          <cell r="D341" t="str">
            <v>130 тн/сут</v>
          </cell>
          <cell r="E341" t="str">
            <v>2016 г.</v>
          </cell>
          <cell r="F341">
            <v>2.7999788486621782</v>
          </cell>
          <cell r="G341">
            <v>2.7999788486621782</v>
          </cell>
          <cell r="H341">
            <v>2.7999788486621782</v>
          </cell>
          <cell r="I341">
            <v>0.40000705044594076</v>
          </cell>
          <cell r="L341">
            <v>2.3999717982162374</v>
          </cell>
          <cell r="M341" t="str">
            <v>Указ Президента 
Республики Узбекистан 
от 04.03.2015 г.  №УП-4707</v>
          </cell>
        </row>
        <row r="342">
          <cell r="B342">
            <v>247</v>
          </cell>
          <cell r="C342" t="str">
            <v>Техническое перевооружение за счет установки  энергоэффективного оборудования на мельнице на АО "Галла-Алтег"</v>
          </cell>
          <cell r="D342" t="str">
            <v>580 тн/сут</v>
          </cell>
          <cell r="E342" t="str">
            <v>2016 г.</v>
          </cell>
          <cell r="F342">
            <v>3.7399795537067719</v>
          </cell>
          <cell r="G342">
            <v>3.7399795537067719</v>
          </cell>
          <cell r="H342">
            <v>3.7399795537067719</v>
          </cell>
          <cell r="I342">
            <v>0.19998589910811859</v>
          </cell>
          <cell r="L342">
            <v>3.5399936545986534</v>
          </cell>
          <cell r="M342" t="str">
            <v>Указ Президента 
Республики Узбекистан 
от 04.03.2015 г.  №УП-4707</v>
          </cell>
        </row>
        <row r="343">
          <cell r="C343" t="str">
            <v>Ассоциация предприятий пищевой промышленности</v>
          </cell>
          <cell r="F343">
            <v>189.64054545454545</v>
          </cell>
          <cell r="G343">
            <v>152.48654545454545</v>
          </cell>
          <cell r="H343">
            <v>62.206545454545463</v>
          </cell>
          <cell r="I343">
            <v>24.921818181818182</v>
          </cell>
          <cell r="J343">
            <v>0</v>
          </cell>
          <cell r="K343">
            <v>5.3</v>
          </cell>
          <cell r="L343">
            <v>31.984727272727273</v>
          </cell>
        </row>
        <row r="344">
          <cell r="C344" t="str">
            <v>новое строительство</v>
          </cell>
          <cell r="F344">
            <v>95.83</v>
          </cell>
          <cell r="G344">
            <v>79.36</v>
          </cell>
          <cell r="H344">
            <v>35.550000000000004</v>
          </cell>
          <cell r="I344">
            <v>15.379999999999999</v>
          </cell>
          <cell r="J344">
            <v>0</v>
          </cell>
          <cell r="K344">
            <v>0</v>
          </cell>
          <cell r="L344">
            <v>20.169999999999998</v>
          </cell>
        </row>
        <row r="345">
          <cell r="B345">
            <v>248</v>
          </cell>
          <cell r="C345" t="str">
            <v>Организация производства по переработке фруктов и овощей на ООО "Rash-milk", Андижанская область</v>
          </cell>
          <cell r="D345" t="str">
            <v>18 тыс. тн</v>
          </cell>
          <cell r="E345" t="str">
            <v>2015-2018 гг.</v>
          </cell>
          <cell r="F345">
            <v>12</v>
          </cell>
          <cell r="G345">
            <v>10</v>
          </cell>
          <cell r="H345">
            <v>2</v>
          </cell>
          <cell r="I345">
            <v>1</v>
          </cell>
          <cell r="L345">
            <v>1</v>
          </cell>
          <cell r="M345" t="str">
            <v>Письмо Ассоциации предприятий пищевой промышленности № АК/5-931 от 20.04.2015 г.</v>
          </cell>
        </row>
        <row r="346">
          <cell r="B346">
            <v>249</v>
          </cell>
          <cell r="C346" t="str">
            <v>Организация производства по переработке плодоовощной продукции на ООО "Богот мева шарбат" совместно с хокимиятом Хорезмской области</v>
          </cell>
          <cell r="D346" t="str">
            <v>4000 тн</v>
          </cell>
          <cell r="E346" t="str">
            <v>2015-2017 гг.</v>
          </cell>
          <cell r="F346">
            <v>3</v>
          </cell>
          <cell r="G346">
            <v>2.5</v>
          </cell>
          <cell r="H346">
            <v>1</v>
          </cell>
          <cell r="I346">
            <v>0.5</v>
          </cell>
          <cell r="L346">
            <v>0.5</v>
          </cell>
          <cell r="M346" t="str">
            <v>Постановление Президента Республики Узбекистан 
от 22.11.2012 г. №ПП-1856</v>
          </cell>
        </row>
        <row r="347">
          <cell r="B347">
            <v>250</v>
          </cell>
          <cell r="C347" t="str">
            <v>Организация производства кондитерских изделий на OOO "Afrosiyob Sharq Shirinliklari", Самаркандская область</v>
          </cell>
          <cell r="D347" t="str">
            <v>1000 тн</v>
          </cell>
          <cell r="E347" t="str">
            <v>2014-2017 гг.</v>
          </cell>
          <cell r="F347">
            <v>4.8800000000000008</v>
          </cell>
          <cell r="G347">
            <v>2.76</v>
          </cell>
          <cell r="H347">
            <v>1.5</v>
          </cell>
          <cell r="I347">
            <v>0.5</v>
          </cell>
          <cell r="L347">
            <v>1</v>
          </cell>
          <cell r="M347" t="str">
            <v>Письмо Ассоциации предприятий пищевой промышленности № АК/5-931 от 20.04.2015 г.</v>
          </cell>
        </row>
        <row r="348">
          <cell r="B348">
            <v>251</v>
          </cell>
          <cell r="C348" t="str">
            <v>Организация производства пищевых смесей (вкусоароматических ингредиентов) на СП ООО "Evrosnab Produktion", г.Ташкент</v>
          </cell>
          <cell r="D348" t="str">
            <v>430 тн</v>
          </cell>
          <cell r="E348" t="str">
            <v>2015-2016 гг.</v>
          </cell>
          <cell r="F348">
            <v>0.95</v>
          </cell>
          <cell r="G348">
            <v>0.45</v>
          </cell>
          <cell r="H348">
            <v>0.45</v>
          </cell>
          <cell r="L348">
            <v>0.45</v>
          </cell>
          <cell r="M348" t="str">
            <v>Письмо Ассоциации предприятий пищевой промышленности № АК/5-931 от 20.04.2015 г.</v>
          </cell>
        </row>
        <row r="349">
          <cell r="B349">
            <v>252</v>
          </cell>
          <cell r="C349" t="str">
            <v>Организация в регионах производства полнорационных, экструдированных гранулированных корм для животноводства на базе корпорации "Илдиз", г.Ташкент</v>
          </cell>
          <cell r="D349" t="str">
            <v>1000 тн в сутки</v>
          </cell>
          <cell r="E349" t="str">
            <v>2015-2017 гг.</v>
          </cell>
          <cell r="F349">
            <v>10</v>
          </cell>
          <cell r="G349">
            <v>9</v>
          </cell>
          <cell r="H349">
            <v>2.15</v>
          </cell>
          <cell r="I349">
            <v>0.5</v>
          </cell>
          <cell r="L349">
            <v>1.65</v>
          </cell>
          <cell r="M349" t="str">
            <v>Письмо Ассоциации предприятий пищевой промышленности № АК/5-931 от 20.04.2015 г.</v>
          </cell>
        </row>
        <row r="350">
          <cell r="B350">
            <v>253</v>
          </cell>
          <cell r="C350" t="str">
            <v xml:space="preserve">Организация производства крахмальной патоки для кондитерской отрасли (ООО "Melaza Agro Tech" совместно с ГАВК "Узмарказимпекс"), Хорезмская область </v>
          </cell>
          <cell r="D350" t="str">
            <v>10 тыс. тн</v>
          </cell>
          <cell r="E350" t="str">
            <v>2015-2017 гг.</v>
          </cell>
          <cell r="F350">
            <v>4</v>
          </cell>
          <cell r="G350">
            <v>3.5</v>
          </cell>
          <cell r="H350">
            <v>2</v>
          </cell>
          <cell r="I350">
            <v>0.6</v>
          </cell>
          <cell r="L350">
            <v>1.4</v>
          </cell>
          <cell r="M350" t="str">
            <v>Постановление Президента Республики Узбекистан 
от 22.11.2012 г. №ПП-1856</v>
          </cell>
        </row>
        <row r="351">
          <cell r="B351">
            <v>254</v>
          </cell>
          <cell r="C351" t="str">
            <v>Организация логистического центра с холодилными камерами для хранения плодов и овощей на ООО "Gold dried fruits", г. Ташкент</v>
          </cell>
          <cell r="D351" t="str">
            <v>4,5 тыс. тонн</v>
          </cell>
          <cell r="E351" t="str">
            <v>2016-2017 гг.</v>
          </cell>
          <cell r="F351">
            <v>10</v>
          </cell>
          <cell r="G351">
            <v>8</v>
          </cell>
          <cell r="H351">
            <v>3</v>
          </cell>
          <cell r="I351">
            <v>1</v>
          </cell>
          <cell r="L351">
            <v>2</v>
          </cell>
          <cell r="M351" t="str">
            <v>Письмо Ассоциации предприятий пищевой промышленности № АК/5-931 от 20.04.2015 г.</v>
          </cell>
        </row>
        <row r="352">
          <cell r="B352">
            <v>255</v>
          </cell>
          <cell r="C352" t="str">
            <v>Организация производства переработки плодов и овощей (сухофруктов) на ООО "Global Invest Import", г.Ташкент</v>
          </cell>
          <cell r="D352" t="str">
            <v>10 тыс. тонн.</v>
          </cell>
          <cell r="E352" t="str">
            <v>2016-2017 гг.</v>
          </cell>
          <cell r="F352">
            <v>4</v>
          </cell>
          <cell r="G352">
            <v>4</v>
          </cell>
          <cell r="H352">
            <v>1.5</v>
          </cell>
          <cell r="I352">
            <v>1</v>
          </cell>
          <cell r="L352">
            <v>0.5</v>
          </cell>
          <cell r="M352" t="str">
            <v>Письмо Ассоциации предприятий пищевой промышленности № АК/5-931 от 20.04.2015 г.</v>
          </cell>
        </row>
        <row r="353">
          <cell r="B353">
            <v>256</v>
          </cell>
          <cell r="C353" t="str">
            <v>Организация производства сухофруктов, овощей на ООО "Gold dried fruits", Сурхандарьинская область</v>
          </cell>
          <cell r="D353" t="str">
            <v>5 тыс. тонн.</v>
          </cell>
          <cell r="E353" t="str">
            <v>2016-2017 гг.</v>
          </cell>
          <cell r="F353">
            <v>2</v>
          </cell>
          <cell r="G353">
            <v>2</v>
          </cell>
          <cell r="H353">
            <v>1</v>
          </cell>
          <cell r="I353">
            <v>0.5</v>
          </cell>
          <cell r="L353">
            <v>0.5</v>
          </cell>
          <cell r="M353" t="str">
            <v>Письмо Ассоциации предприятий пищевой промышленности № АК/5-931 от 20.04.2015 г.</v>
          </cell>
        </row>
        <row r="354">
          <cell r="B354">
            <v>257</v>
          </cell>
          <cell r="C354" t="str">
            <v>Организация производства по переработке фруктов и овощей, в т.ч. сублимационная сушка на ф/х "Файз Рамз", Сурхандарьинская область</v>
          </cell>
          <cell r="D354" t="str">
            <v>500 тн</v>
          </cell>
          <cell r="E354" t="str">
            <v>2015-2017 гг.</v>
          </cell>
          <cell r="F354">
            <v>1.4</v>
          </cell>
          <cell r="G354">
            <v>1.1499999999999999</v>
          </cell>
          <cell r="H354">
            <v>0.75</v>
          </cell>
          <cell r="I354">
            <v>0.38</v>
          </cell>
          <cell r="L354">
            <v>0.37</v>
          </cell>
          <cell r="M354" t="str">
            <v>Письмо Ассоциации предприятий пищевой промышленности № АК/5-931 от 20.04.2015 г.</v>
          </cell>
        </row>
        <row r="355">
          <cell r="B355" t="str">
            <v>258-269</v>
          </cell>
          <cell r="C355" t="str">
            <v xml:space="preserve">Организация переработки скота (убойного цеха), оснащенное современными оборудованиями (по предложению хокимията района или города) </v>
          </cell>
          <cell r="D355" t="str">
            <v>16875 тн
(12 проектов)</v>
          </cell>
          <cell r="E355" t="str">
            <v>2016-2019 гг.</v>
          </cell>
          <cell r="F355">
            <v>3</v>
          </cell>
          <cell r="G355">
            <v>3</v>
          </cell>
          <cell r="H355">
            <v>2</v>
          </cell>
          <cell r="I355">
            <v>1</v>
          </cell>
          <cell r="L355">
            <v>1</v>
          </cell>
          <cell r="M355" t="str">
            <v>Письмо Ассоциации предприятий пищевой промышленности № АК/5-931 от 20.04.2015 г.</v>
          </cell>
        </row>
        <row r="356">
          <cell r="B356">
            <v>270</v>
          </cell>
          <cell r="C356" t="str">
            <v>Организация производства по переработке мяса (колбаса, сосиска) на ИП ООО "Интеграл инвест", г.Ташкент</v>
          </cell>
          <cell r="D356" t="str">
            <v>1,0 тыс. тн</v>
          </cell>
          <cell r="E356" t="str">
            <v>2015-2017 гг.</v>
          </cell>
          <cell r="F356">
            <v>3.5</v>
          </cell>
          <cell r="G356">
            <v>3.5</v>
          </cell>
          <cell r="H356">
            <v>1.5</v>
          </cell>
          <cell r="I356">
            <v>0.8</v>
          </cell>
          <cell r="L356">
            <v>0.7</v>
          </cell>
          <cell r="M356" t="str">
            <v>Письмо Ассоциации предприятий пищевой промышленности № АК/5-931 от 20.04.2015 г.</v>
          </cell>
        </row>
        <row r="357">
          <cell r="B357">
            <v>271</v>
          </cell>
          <cell r="C357" t="str">
            <v>Организация убойного комплекса и переработки мяса птиц (колбаса) на ООО "Сиёб Шавкат Орзу", Самаркандская область</v>
          </cell>
          <cell r="D357" t="str">
            <v>100 тн</v>
          </cell>
          <cell r="E357" t="str">
            <v>2015-2016 гг.</v>
          </cell>
          <cell r="F357">
            <v>2</v>
          </cell>
          <cell r="G357">
            <v>1.5</v>
          </cell>
          <cell r="H357">
            <v>1.5</v>
          </cell>
          <cell r="I357">
            <v>0.4</v>
          </cell>
          <cell r="L357">
            <v>1.1000000000000001</v>
          </cell>
          <cell r="M357" t="str">
            <v>Письмо Ассоциации предприятий пищевой промышленности № АК/5-931 от 20.04.2015 г.</v>
          </cell>
        </row>
        <row r="358">
          <cell r="B358">
            <v>272</v>
          </cell>
          <cell r="C358" t="str">
            <v>Организация производства рыбных консервов и глубокой переработкеи грибов на ООО "Euro Food Trade", Ташкентская область</v>
          </cell>
          <cell r="D358" t="str">
            <v>3 млн. усл.банок</v>
          </cell>
          <cell r="E358" t="str">
            <v>2016 гг.</v>
          </cell>
          <cell r="F358">
            <v>1.5</v>
          </cell>
          <cell r="G358">
            <v>1.5</v>
          </cell>
          <cell r="H358">
            <v>1.5</v>
          </cell>
          <cell r="I358">
            <v>0.5</v>
          </cell>
          <cell r="L358">
            <v>1</v>
          </cell>
          <cell r="M358" t="str">
            <v>Письмо Ассоциации предприятий пищевой промышленности № АК/5-931 от 20.04.2015 г.</v>
          </cell>
        </row>
        <row r="359">
          <cell r="B359">
            <v>273</v>
          </cell>
          <cell r="C359" t="str">
            <v>Организация глубокой переработки соевых бобов (соевый белок, текстурат, мука и др.) на ИП ООО "Интеграл инвест", Ташкентская область</v>
          </cell>
          <cell r="D359" t="str">
            <v>30 тыс. тн</v>
          </cell>
          <cell r="E359" t="str">
            <v>2016-2017 гг.</v>
          </cell>
          <cell r="F359">
            <v>10</v>
          </cell>
          <cell r="G359">
            <v>10</v>
          </cell>
          <cell r="H359">
            <v>4.5999999999999996</v>
          </cell>
          <cell r="I359">
            <v>2.6</v>
          </cell>
          <cell r="L359">
            <v>2</v>
          </cell>
          <cell r="M359" t="str">
            <v>Письмо Ассоциации предприятий пищевой промышленности № АК/5-931 от 20.04.2015 г.</v>
          </cell>
        </row>
        <row r="360">
          <cell r="B360">
            <v>274</v>
          </cell>
          <cell r="C360" t="str">
            <v>Организация производства по переработке зерна (мука, тесто и др.) и упаковка готовой продукции на ООО "Сиёб Саховати", Самаркандская область</v>
          </cell>
          <cell r="D360" t="str">
            <v>500 тн</v>
          </cell>
          <cell r="E360" t="str">
            <v>2015-2016 гг.</v>
          </cell>
          <cell r="F360">
            <v>0.7</v>
          </cell>
          <cell r="G360">
            <v>0.6</v>
          </cell>
          <cell r="H360">
            <v>0.6</v>
          </cell>
          <cell r="I360">
            <v>0.1</v>
          </cell>
          <cell r="L360">
            <v>0.5</v>
          </cell>
          <cell r="M360" t="str">
            <v>Письмо Ассоциации предприятий пищевой промышленности № АК/5-931 от 20.04.2015 г.</v>
          </cell>
        </row>
        <row r="361">
          <cell r="B361">
            <v>275</v>
          </cell>
          <cell r="C361" t="str">
            <v>Организация гидрогенизации растительного масла и переэтерификации жиров на ООО "Агроинтерпласт", г.Ташкент</v>
          </cell>
          <cell r="D361" t="str">
            <v>140 тн.</v>
          </cell>
          <cell r="E361" t="str">
            <v>2015-2018 гг.</v>
          </cell>
          <cell r="F361">
            <v>10.9</v>
          </cell>
          <cell r="G361">
            <v>8.9</v>
          </cell>
          <cell r="H361">
            <v>2.5</v>
          </cell>
          <cell r="I361">
            <v>0.5</v>
          </cell>
          <cell r="L361">
            <v>2</v>
          </cell>
          <cell r="M361" t="str">
            <v>Указ Президента 
Республики Узбекистан  
от 4.03.2015 г. №УП-4707</v>
          </cell>
        </row>
        <row r="362">
          <cell r="B362">
            <v>276</v>
          </cell>
          <cell r="C362" t="str">
            <v>Организация производства по переработке солодковогокорня (лакрицы)</v>
          </cell>
          <cell r="D362" t="str">
            <v>1 тыс. тонн</v>
          </cell>
          <cell r="E362" t="str">
            <v>2016-2017 гг.</v>
          </cell>
          <cell r="F362">
            <v>2</v>
          </cell>
          <cell r="G362">
            <v>2</v>
          </cell>
          <cell r="H362">
            <v>1</v>
          </cell>
          <cell r="I362">
            <v>1</v>
          </cell>
          <cell r="M362" t="str">
            <v>Письмо Ассоциации предприятий пищевой промышленности № АК/5-931 от 20.04.2015 г.</v>
          </cell>
        </row>
        <row r="363">
          <cell r="B363">
            <v>277</v>
          </cell>
          <cell r="C363" t="str">
            <v>Организация производства картофельных печеных чипсов, кукурузных палочек и сухариков на ООО "East West Invest", г.Ташкент</v>
          </cell>
          <cell r="D363" t="str">
            <v>6700 тн.</v>
          </cell>
          <cell r="E363" t="str">
            <v>2015-2016 гг.</v>
          </cell>
          <cell r="F363">
            <v>10</v>
          </cell>
          <cell r="G363">
            <v>5</v>
          </cell>
          <cell r="H363">
            <v>5</v>
          </cell>
          <cell r="I363">
            <v>2.5</v>
          </cell>
          <cell r="L363">
            <v>2.5</v>
          </cell>
          <cell r="M363" t="str">
            <v>Письмо Ассоциации предприятий пищевой промышленности № АК/5-931 от 20.04.2015 г.</v>
          </cell>
        </row>
        <row r="364">
          <cell r="C364" t="str">
            <v>модернизация и реконструкция</v>
          </cell>
          <cell r="F364">
            <v>93.810545454545448</v>
          </cell>
          <cell r="G364">
            <v>73.12654545454545</v>
          </cell>
          <cell r="H364">
            <v>26.656545454545455</v>
          </cell>
          <cell r="I364">
            <v>9.5418181818181811</v>
          </cell>
          <cell r="J364">
            <v>0</v>
          </cell>
          <cell r="K364">
            <v>5.3</v>
          </cell>
          <cell r="L364">
            <v>11.814727272727275</v>
          </cell>
        </row>
        <row r="365">
          <cell r="B365">
            <v>278</v>
          </cell>
          <cell r="C365" t="str">
            <v>Техническое переворужение производственных и вспомогательных цехов на СП АО "UZBAT AO", Самаркандская область</v>
          </cell>
          <cell r="D365" t="str">
            <v>закупка оборудования</v>
          </cell>
          <cell r="E365" t="str">
            <v>2015-2018 гг.</v>
          </cell>
          <cell r="F365">
            <v>8.8650000000000002</v>
          </cell>
          <cell r="G365">
            <v>6.02</v>
          </cell>
          <cell r="H365">
            <v>2</v>
          </cell>
          <cell r="K365">
            <v>2</v>
          </cell>
          <cell r="M365" t="str">
            <v>Письмо Ассоциации предприятий пищевой промышленности № АК/5-931 от 20.04.2015 г.</v>
          </cell>
        </row>
        <row r="366">
          <cell r="B366">
            <v>279</v>
          </cell>
          <cell r="C366" t="str">
            <v>Модернизация и расширение производства молочных продуктов на ЧП "Ibragimov X.N", г.Ташкент</v>
          </cell>
          <cell r="D366" t="str">
            <v>300 тн</v>
          </cell>
          <cell r="E366" t="str">
            <v>2015-2017 гг.</v>
          </cell>
          <cell r="F366">
            <v>3.63</v>
          </cell>
          <cell r="G366">
            <v>3.42</v>
          </cell>
          <cell r="H366">
            <v>1.6</v>
          </cell>
          <cell r="I366">
            <v>0.5</v>
          </cell>
          <cell r="L366">
            <v>1.1000000000000001</v>
          </cell>
          <cell r="M366" t="str">
            <v>Письмо Ассоциации предприятий пищевой промышленности № АК/5-931 от 20.04.2015 г.</v>
          </cell>
        </row>
        <row r="367">
          <cell r="B367">
            <v>280</v>
          </cell>
          <cell r="C367" t="str">
            <v>Модернизация и техническое перевооружение производства на СП ООО "Нестле Узбекистан", г.Наманган</v>
          </cell>
          <cell r="D367" t="str">
            <v>закупка оборудования</v>
          </cell>
          <cell r="E367" t="str">
            <v>2015-2020 гг.</v>
          </cell>
          <cell r="F367">
            <v>4.21</v>
          </cell>
          <cell r="G367">
            <v>3.45</v>
          </cell>
          <cell r="H367">
            <v>1</v>
          </cell>
          <cell r="K367">
            <v>0.5</v>
          </cell>
          <cell r="L367">
            <v>0.5</v>
          </cell>
          <cell r="M367" t="str">
            <v>Письмо Ассоциации предприятий пищевой промышленности № АК/5-931 от 20.04.2015 г.</v>
          </cell>
        </row>
        <row r="368">
          <cell r="B368">
            <v>281</v>
          </cell>
          <cell r="C368" t="str">
            <v>Техническое перевооружение линии переработки молока и увеличение ассортимента продукции на ООО "Агро Браво", Самаркандская область</v>
          </cell>
          <cell r="D368" t="str">
            <v>300 тн</v>
          </cell>
          <cell r="E368" t="str">
            <v>2015-2017 гг.</v>
          </cell>
          <cell r="F368">
            <v>1.2390000000000001</v>
          </cell>
          <cell r="G368">
            <v>0.94</v>
          </cell>
          <cell r="H368">
            <v>0.94</v>
          </cell>
          <cell r="I368">
            <v>0.3</v>
          </cell>
          <cell r="L368">
            <v>0.64</v>
          </cell>
          <cell r="M368" t="str">
            <v>Письмо Ассоциации предприятий пищевой промышленности № АК/5-931 от 20.04.2015 г.</v>
          </cell>
        </row>
        <row r="369">
          <cell r="B369">
            <v>282</v>
          </cell>
          <cell r="C369" t="str">
            <v>Техническое переворужение производства по переработке мяса  на ЧП "БАХТ", Самаркандская область</v>
          </cell>
          <cell r="D369" t="str">
            <v>100 тн</v>
          </cell>
          <cell r="E369" t="str">
            <v>2015-2017 гг.</v>
          </cell>
          <cell r="F369">
            <v>0.9</v>
          </cell>
          <cell r="G369">
            <v>0.9</v>
          </cell>
          <cell r="H369">
            <v>0.5</v>
          </cell>
          <cell r="I369">
            <v>0.5</v>
          </cell>
          <cell r="M369" t="str">
            <v>Письмо Ассоциации предприятий пищевой промышленности № АК/5-931 от 20.04.2015 г.</v>
          </cell>
        </row>
        <row r="370">
          <cell r="B370">
            <v>283</v>
          </cell>
          <cell r="C370" t="str">
            <v>Модернизация и техническое переворужение производства по переработке мяса на ООО "Master Delikatesov", г.Ташкент</v>
          </cell>
          <cell r="D370" t="str">
            <v>100 тн</v>
          </cell>
          <cell r="E370" t="str">
            <v>2015-2020 гг.</v>
          </cell>
          <cell r="F370">
            <v>1.3</v>
          </cell>
          <cell r="G370">
            <v>1</v>
          </cell>
          <cell r="H370">
            <v>0.4</v>
          </cell>
          <cell r="I370">
            <v>0.4</v>
          </cell>
          <cell r="M370" t="str">
            <v>Письмо Ассоциации предприятий пищевой промышленности № АК/5-931 от 20.04.2015 г.</v>
          </cell>
        </row>
        <row r="371">
          <cell r="B371">
            <v>284</v>
          </cell>
          <cell r="C371" t="str">
            <v>Модернизация производства по перера-ботке мяса, направленное на повышение качества продукции на ООО "ROZMETOV Z M", г.Ташкент</v>
          </cell>
          <cell r="D371" t="str">
            <v>100 тн</v>
          </cell>
          <cell r="E371" t="str">
            <v>2015-2020 гг.</v>
          </cell>
          <cell r="F371">
            <v>1.2</v>
          </cell>
          <cell r="G371">
            <v>0.9</v>
          </cell>
          <cell r="H371">
            <v>0.2</v>
          </cell>
          <cell r="I371">
            <v>0.2</v>
          </cell>
          <cell r="M371" t="str">
            <v>Указ Президента 
Республики Узбекистан 
от 04.03.2015 г.  №УП-4707</v>
          </cell>
        </row>
        <row r="372">
          <cell r="B372">
            <v>285</v>
          </cell>
          <cell r="C372" t="str">
            <v>Техническое переворужение и расширение производственных мощностей по переработке плодоовощной продукции в ООО "AGROMIR JUCE", Самаркандская область</v>
          </cell>
          <cell r="D372" t="str">
            <v>20,0 тыс. тн</v>
          </cell>
          <cell r="E372" t="str">
            <v>2015-2018 гг.</v>
          </cell>
          <cell r="F372">
            <v>8</v>
          </cell>
          <cell r="G372">
            <v>7.5</v>
          </cell>
          <cell r="H372">
            <v>2.25</v>
          </cell>
          <cell r="I372">
            <v>1.25</v>
          </cell>
          <cell r="L372">
            <v>1</v>
          </cell>
          <cell r="M372" t="str">
            <v>Указ Президента 
Республики Узбекистан 
от 04.03.2015 г.  №УП-4707</v>
          </cell>
        </row>
        <row r="373">
          <cell r="B373">
            <v>286</v>
          </cell>
          <cell r="C373" t="str">
            <v>Модернизация и техническое переворужение производства плодоовощный консерв и таро-упаковочных изделий на ООО "Euro Food Trade", Ташкентская область</v>
          </cell>
          <cell r="D373" t="str">
            <v xml:space="preserve">300 тн </v>
          </cell>
          <cell r="E373" t="str">
            <v>2015-2017 гг.</v>
          </cell>
          <cell r="F373">
            <v>2.5</v>
          </cell>
          <cell r="G373">
            <v>2.23</v>
          </cell>
          <cell r="H373">
            <v>1</v>
          </cell>
          <cell r="I373">
            <v>0.3</v>
          </cell>
          <cell r="L373">
            <v>0.7</v>
          </cell>
          <cell r="M373" t="str">
            <v>Указ Президента 
Республики Узбекистан 
от 04.03.2015 г.  №УП-4707</v>
          </cell>
        </row>
        <row r="374">
          <cell r="B374">
            <v>287</v>
          </cell>
          <cell r="C374" t="str">
            <v>Модернизация и техническое переворужение производства по переработке плодоовощной продукции на СП "Green World", г.Ташкент</v>
          </cell>
          <cell r="D374" t="str">
            <v>25 млн. бут/год</v>
          </cell>
          <cell r="E374" t="str">
            <v>2014-2018 гг.</v>
          </cell>
          <cell r="F374">
            <v>5</v>
          </cell>
          <cell r="G374">
            <v>2.9</v>
          </cell>
          <cell r="H374">
            <v>1</v>
          </cell>
          <cell r="I374">
            <v>0.3</v>
          </cell>
          <cell r="L374">
            <v>0.7</v>
          </cell>
          <cell r="M374" t="str">
            <v>Указ Президента 
Республики Узбекистан 
от 04.03.2015 г.  №УП-4707</v>
          </cell>
        </row>
        <row r="375">
          <cell r="B375" t="str">
            <v>288-308</v>
          </cell>
          <cell r="C375" t="str">
            <v>Модернизация и техническое перевооружение производства на масложировых предприятиях 
(21 проекта)</v>
          </cell>
          <cell r="D375" t="str">
            <v>21 проекта</v>
          </cell>
          <cell r="E375" t="str">
            <v>2016 г.</v>
          </cell>
          <cell r="F375">
            <v>5</v>
          </cell>
          <cell r="G375">
            <v>3.1</v>
          </cell>
          <cell r="H375">
            <v>3.1</v>
          </cell>
          <cell r="I375">
            <v>2.1</v>
          </cell>
          <cell r="L375">
            <v>1</v>
          </cell>
          <cell r="M375" t="str">
            <v>Указ Президента 
Республики Узбекистан 
от 04.03.2015 г.  №УП-4707</v>
          </cell>
        </row>
        <row r="376">
          <cell r="B376">
            <v>309</v>
          </cell>
          <cell r="C376" t="str">
            <v>Модернизация и расширение производства СП "Coca ColaУзбкеситан" г.Ташкент</v>
          </cell>
          <cell r="D376" t="str">
            <v>2 тыс.л. Напитков в сутки</v>
          </cell>
          <cell r="E376" t="str">
            <v>2015-2019 гг.</v>
          </cell>
          <cell r="F376">
            <v>35</v>
          </cell>
          <cell r="G376">
            <v>30</v>
          </cell>
          <cell r="H376">
            <v>5</v>
          </cell>
          <cell r="I376">
            <v>2.8</v>
          </cell>
          <cell r="L376">
            <v>2.2000000000000002</v>
          </cell>
          <cell r="M376" t="str">
            <v>Указ Президента 
Республики Узбекистан 
от 04.03.2015 г.  №УП-4707</v>
          </cell>
        </row>
        <row r="377">
          <cell r="B377">
            <v>310</v>
          </cell>
          <cell r="C377" t="str">
            <v>Модернизация и расширение производства на СП ООО "International Beverages Tashkent", г.Ташкент</v>
          </cell>
          <cell r="D377" t="str">
            <v>закупка оборудования</v>
          </cell>
          <cell r="E377" t="str">
            <v>2015-2017 гг.</v>
          </cell>
          <cell r="F377">
            <v>5</v>
          </cell>
          <cell r="G377">
            <v>3</v>
          </cell>
          <cell r="H377">
            <v>0.7</v>
          </cell>
          <cell r="L377">
            <v>0.7</v>
          </cell>
          <cell r="M377" t="str">
            <v>Указ Президента 
Республики Узбекистан 
от 04.03.2015 г.  №УП-4707</v>
          </cell>
        </row>
        <row r="378">
          <cell r="B378">
            <v>311</v>
          </cell>
          <cell r="C378" t="str">
            <v>Модернизация и реконструкция производства кондитерских изделий на СП "Лаззат", Ташкенсткая область</v>
          </cell>
          <cell r="D378" t="str">
            <v>8 тыс. тонн</v>
          </cell>
          <cell r="E378" t="str">
            <v>2015-2017 гг.</v>
          </cell>
          <cell r="F378">
            <v>10</v>
          </cell>
          <cell r="G378">
            <v>5.8</v>
          </cell>
          <cell r="H378">
            <v>5</v>
          </cell>
          <cell r="K378">
            <v>2.8</v>
          </cell>
          <cell r="L378">
            <v>2.2000000000000002</v>
          </cell>
          <cell r="M378" t="str">
            <v>Указ Президента 
Республики Узбекистан 
от 04.03.2015 г.  №УП-4707</v>
          </cell>
        </row>
        <row r="379">
          <cell r="B379" t="str">
            <v>312-316</v>
          </cell>
          <cell r="C379" t="str">
            <v>Модернизация действующих предприятий пищевой промышленности (5 проектов)</v>
          </cell>
          <cell r="D379" t="str">
            <v>700  тн пищевых продуктов</v>
          </cell>
          <cell r="E379" t="str">
            <v>2016 г.</v>
          </cell>
          <cell r="F379">
            <v>1.9665454545454546</v>
          </cell>
          <cell r="G379">
            <v>1.9665454545454546</v>
          </cell>
          <cell r="H379">
            <v>1.9665454545454546</v>
          </cell>
          <cell r="I379">
            <v>0.89181818181818173</v>
          </cell>
          <cell r="L379">
            <v>1.0747272727272728</v>
          </cell>
          <cell r="M379" t="str">
            <v>Указ Президента 
Республики Узбекистан 
от 04.03.2015 г.  №УП-4707</v>
          </cell>
        </row>
        <row r="380">
          <cell r="C380" t="str">
            <v>ХК "Узвинпром-холдинг"</v>
          </cell>
          <cell r="F380">
            <v>41.254999999999995</v>
          </cell>
          <cell r="G380">
            <v>32.274999999999999</v>
          </cell>
          <cell r="H380">
            <v>13.370000000000001</v>
          </cell>
          <cell r="I380">
            <v>3.0449999999999999</v>
          </cell>
          <cell r="J380">
            <v>0</v>
          </cell>
          <cell r="K380">
            <v>0</v>
          </cell>
          <cell r="L380">
            <v>10.325000000000001</v>
          </cell>
        </row>
        <row r="381">
          <cell r="C381" t="str">
            <v>новое строительство</v>
          </cell>
          <cell r="F381">
            <v>37.204999999999998</v>
          </cell>
          <cell r="G381">
            <v>28.914999999999999</v>
          </cell>
          <cell r="H381">
            <v>10.01</v>
          </cell>
          <cell r="I381">
            <v>2.62</v>
          </cell>
          <cell r="J381">
            <v>0</v>
          </cell>
          <cell r="K381">
            <v>0</v>
          </cell>
          <cell r="L381">
            <v>7.3900000000000006</v>
          </cell>
        </row>
        <row r="382">
          <cell r="B382">
            <v>317</v>
          </cell>
          <cell r="C382" t="str">
            <v>Строительство 2-й стекловарочной печи на АО "Асл Ойна"</v>
          </cell>
          <cell r="D382" t="str">
            <v>80 млн. условных ед.</v>
          </cell>
          <cell r="E382" t="str">
            <v>2014-2016 гг.</v>
          </cell>
          <cell r="F382">
            <v>14</v>
          </cell>
          <cell r="G382">
            <v>5.91</v>
          </cell>
          <cell r="H382">
            <v>5.91</v>
          </cell>
          <cell r="I382">
            <v>1.32</v>
          </cell>
          <cell r="L382">
            <v>4.59</v>
          </cell>
          <cell r="M382" t="str">
            <v>Поручение Кабинета Министров от 28.01.2013 г. №03/85-11</v>
          </cell>
        </row>
        <row r="383">
          <cell r="B383">
            <v>318</v>
          </cell>
          <cell r="C383" t="str">
            <v>Строительство пивного цеха на АО "Нукус винозаводи"</v>
          </cell>
          <cell r="D383" t="str">
            <v>600 тыс. тн</v>
          </cell>
          <cell r="E383" t="str">
            <v>2015-2016 гг.</v>
          </cell>
          <cell r="F383">
            <v>1.2999999999999998</v>
          </cell>
          <cell r="G383">
            <v>1.1000000000000001</v>
          </cell>
          <cell r="H383">
            <v>1.1000000000000001</v>
          </cell>
          <cell r="I383">
            <v>0.4</v>
          </cell>
          <cell r="L383">
            <v>0.7</v>
          </cell>
          <cell r="M383" t="str">
            <v>Указ Президента 
Республики Узбекистан 
от 04.03.2015 г.  №УП-4707</v>
          </cell>
        </row>
        <row r="384">
          <cell r="B384">
            <v>319</v>
          </cell>
          <cell r="C384" t="str">
            <v xml:space="preserve">Организация производства глубокой переработки пшеницы на АО "Куконспирт" </v>
          </cell>
          <cell r="D384" t="str">
            <v>8 тыс. тн</v>
          </cell>
          <cell r="E384" t="str">
            <v>2015-2017 гг.</v>
          </cell>
          <cell r="F384">
            <v>21.904999999999998</v>
          </cell>
          <cell r="G384">
            <v>21.904999999999998</v>
          </cell>
          <cell r="H384">
            <v>3</v>
          </cell>
          <cell r="I384">
            <v>0.9</v>
          </cell>
          <cell r="L384">
            <v>2.1</v>
          </cell>
          <cell r="M384" t="str">
            <v>Указ Президента 
Республики Узбекистан 
от 04.03.2015 г.  №УП-4707</v>
          </cell>
        </row>
        <row r="385">
          <cell r="C385" t="str">
            <v>модернизация и реконструкция</v>
          </cell>
          <cell r="F385">
            <v>4.0500000000000007</v>
          </cell>
          <cell r="G385">
            <v>3.3600000000000003</v>
          </cell>
          <cell r="H385">
            <v>3.3600000000000003</v>
          </cell>
          <cell r="I385">
            <v>0.42500000000000004</v>
          </cell>
          <cell r="J385">
            <v>0</v>
          </cell>
          <cell r="K385">
            <v>0</v>
          </cell>
          <cell r="L385">
            <v>2.9350000000000001</v>
          </cell>
        </row>
        <row r="386">
          <cell r="B386">
            <v>320</v>
          </cell>
          <cell r="C386" t="str">
            <v>Установка линии по первичной переработке винограда в винпукте "Чалыш" на АО "Ургенч шароб", Хорезмская область</v>
          </cell>
          <cell r="D386" t="str">
            <v>140 тыс. дал</v>
          </cell>
          <cell r="E386" t="str">
            <v>2015-2016 гг.</v>
          </cell>
          <cell r="F386">
            <v>0.9</v>
          </cell>
          <cell r="G386">
            <v>0.21</v>
          </cell>
          <cell r="H386">
            <v>0.21</v>
          </cell>
          <cell r="L386">
            <v>0.21</v>
          </cell>
          <cell r="M386" t="str">
            <v xml:space="preserve">Постановление Президента Республики Узбекистан 
от 15.12.2010 г. №ПП-1442 </v>
          </cell>
        </row>
        <row r="387">
          <cell r="B387">
            <v>321</v>
          </cell>
          <cell r="C387" t="str">
            <v>Установка линии по первичной переработке винограда на КНЭП "Шароб" при НИИ Садоводства, виноградарства и виноделия им. Академика М. Мирзаева, Ташкентская область</v>
          </cell>
          <cell r="D387" t="str">
            <v>35 тыс. дал</v>
          </cell>
          <cell r="E387" t="str">
            <v>2015-2016 гг.</v>
          </cell>
          <cell r="F387">
            <v>0.55000000000000004</v>
          </cell>
          <cell r="G387">
            <v>0.55000000000000004</v>
          </cell>
          <cell r="H387">
            <v>0.55000000000000004</v>
          </cell>
          <cell r="I387">
            <v>0.1</v>
          </cell>
          <cell r="L387">
            <v>0.45</v>
          </cell>
          <cell r="M387" t="str">
            <v>Указ Президента 
Республики Узбекистан 
от 04.03.2015 г.  №УП-4707</v>
          </cell>
        </row>
        <row r="388">
          <cell r="B388">
            <v>322</v>
          </cell>
          <cell r="C388" t="str">
            <v>Модернизация винпункта, с установкой импортного оборудования по переработке винограда на АО "Шахрисабз виноарок"</v>
          </cell>
          <cell r="D388" t="str">
            <v>350 тыс. дал</v>
          </cell>
          <cell r="E388" t="str">
            <v xml:space="preserve">2016 г. </v>
          </cell>
          <cell r="F388">
            <v>0.5</v>
          </cell>
          <cell r="G388">
            <v>0.5</v>
          </cell>
          <cell r="H388">
            <v>0.5</v>
          </cell>
          <cell r="I388">
            <v>0.125</v>
          </cell>
          <cell r="L388">
            <v>0.375</v>
          </cell>
          <cell r="M388" t="str">
            <v>Указ Президента 
Республики Узбекистан 
от 04.03.2015 г.  №УП-4707</v>
          </cell>
        </row>
        <row r="389">
          <cell r="B389">
            <v>323</v>
          </cell>
          <cell r="C389" t="str">
            <v>Модернизация 2-й очереди спиртового производства на АО "Бектимир спирт эксперименталзаводи"</v>
          </cell>
          <cell r="D389" t="str">
            <v>915 тыс. дал</v>
          </cell>
          <cell r="E389" t="str">
            <v xml:space="preserve">2016 г. </v>
          </cell>
          <cell r="F389">
            <v>2.1</v>
          </cell>
          <cell r="G389">
            <v>2.1</v>
          </cell>
          <cell r="H389">
            <v>2.1</v>
          </cell>
          <cell r="I389">
            <v>0.2</v>
          </cell>
          <cell r="L389">
            <v>1.9</v>
          </cell>
          <cell r="M389" t="str">
            <v>Указ Президента 
Республики Узбекистан 
от 04.03.2015 г.  №УП-4707</v>
          </cell>
        </row>
        <row r="390">
          <cell r="C390" t="str">
            <v>Ассоциация "Узпахтасаноат"</v>
          </cell>
          <cell r="F390">
            <v>48.81</v>
          </cell>
          <cell r="G390">
            <v>37.839999999999996</v>
          </cell>
          <cell r="H390">
            <v>14.32</v>
          </cell>
          <cell r="I390">
            <v>14.32</v>
          </cell>
          <cell r="J390">
            <v>0</v>
          </cell>
          <cell r="K390">
            <v>0</v>
          </cell>
          <cell r="L390">
            <v>0</v>
          </cell>
        </row>
        <row r="391">
          <cell r="C391" t="str">
            <v>новое строительство</v>
          </cell>
          <cell r="F391">
            <v>7.53</v>
          </cell>
          <cell r="G391">
            <v>4</v>
          </cell>
          <cell r="H391">
            <v>4</v>
          </cell>
          <cell r="I391">
            <v>4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324</v>
          </cell>
          <cell r="C392" t="str">
            <v>Организация производства тароупаковочных материлов (ПЭТ-ленты и мягких ПЭ-контейнеров) для хлопкоочистительной промышленности (Ташкентская область, Янгиюльский район)</v>
          </cell>
          <cell r="D392" t="str">
            <v>4,6 млн. усл. ед.</v>
          </cell>
          <cell r="E392" t="str">
            <v>2015-2016 г.г.</v>
          </cell>
          <cell r="F392">
            <v>7.53</v>
          </cell>
          <cell r="G392">
            <v>4</v>
          </cell>
          <cell r="H392">
            <v>4</v>
          </cell>
          <cell r="I392">
            <v>4</v>
          </cell>
          <cell r="M392" t="str">
            <v>Указ Президента 
Республики Узбекистан 
от 04.03.2015 г.  №УП-4707</v>
          </cell>
        </row>
        <row r="393">
          <cell r="C393" t="str">
            <v>модернизация и реконструкция</v>
          </cell>
          <cell r="F393">
            <v>41.28</v>
          </cell>
          <cell r="G393">
            <v>33.839999999999996</v>
          </cell>
          <cell r="H393">
            <v>10.32</v>
          </cell>
          <cell r="I393">
            <v>10.32</v>
          </cell>
          <cell r="J393">
            <v>0</v>
          </cell>
          <cell r="K393">
            <v>0</v>
          </cell>
          <cell r="L393">
            <v>0</v>
          </cell>
        </row>
        <row r="394">
          <cell r="B394" t="str">
            <v>325-326</v>
          </cell>
          <cell r="C394" t="str">
            <v>Модернизация хлопкоочистительных предприятий (2 проекта)</v>
          </cell>
          <cell r="D394" t="str">
            <v>8 проектов, из них 4 в 2015 г., 2 в 2016г. и 2 в 2017г.</v>
          </cell>
          <cell r="E394" t="str">
            <v>2015-2017 гг.</v>
          </cell>
          <cell r="F394">
            <v>14.88</v>
          </cell>
          <cell r="G394">
            <v>7.44</v>
          </cell>
          <cell r="H394">
            <v>3.72</v>
          </cell>
          <cell r="I394">
            <v>3.72</v>
          </cell>
          <cell r="M394" t="str">
            <v>Указ Президента 
Республики Узбекистан 
от 04.03.2015 г.  №УП-4707</v>
          </cell>
        </row>
        <row r="395">
          <cell r="B395" t="str">
            <v>327-336</v>
          </cell>
          <cell r="C395" t="str">
            <v>Частичная модернизация сорока хлопкоочистительных заводов (10 проектов)</v>
          </cell>
          <cell r="D395" t="str">
            <v>140 тыс. тн хлопка-сырца (40 проектов)</v>
          </cell>
          <cell r="E395" t="str">
            <v>2016-2019 г.г.</v>
          </cell>
          <cell r="F395">
            <v>26.4</v>
          </cell>
          <cell r="G395">
            <v>26.4</v>
          </cell>
          <cell r="H395">
            <v>6.6</v>
          </cell>
          <cell r="I395">
            <v>6.6</v>
          </cell>
          <cell r="M395" t="str">
            <v>Указ Президента 
Республики Узбекистан 
от 04.03.2015 г.  №УП-4707</v>
          </cell>
        </row>
        <row r="396">
          <cell r="C396" t="str">
            <v>Комплекс по вопросам информационных систем и телекоммуникации, всего</v>
          </cell>
          <cell r="F396">
            <v>464.63</v>
          </cell>
          <cell r="G396">
            <v>370.375</v>
          </cell>
          <cell r="H396">
            <v>210.18</v>
          </cell>
          <cell r="I396">
            <v>12.48</v>
          </cell>
          <cell r="J396">
            <v>0</v>
          </cell>
          <cell r="K396">
            <v>170.7</v>
          </cell>
          <cell r="L396">
            <v>27</v>
          </cell>
        </row>
        <row r="397">
          <cell r="C397" t="str">
            <v>новое строительство</v>
          </cell>
          <cell r="F397">
            <v>295.3</v>
          </cell>
          <cell r="G397">
            <v>220.3</v>
          </cell>
          <cell r="H397">
            <v>88.48</v>
          </cell>
          <cell r="I397">
            <v>12.48</v>
          </cell>
          <cell r="J397">
            <v>0</v>
          </cell>
          <cell r="K397">
            <v>75</v>
          </cell>
          <cell r="L397">
            <v>1</v>
          </cell>
        </row>
        <row r="398">
          <cell r="C398" t="str">
            <v>модернизация и реконструкция</v>
          </cell>
          <cell r="F398">
            <v>169.32999999999998</v>
          </cell>
          <cell r="G398">
            <v>150.07499999999999</v>
          </cell>
          <cell r="H398">
            <v>121.7</v>
          </cell>
          <cell r="I398">
            <v>0</v>
          </cell>
          <cell r="J398">
            <v>0</v>
          </cell>
          <cell r="K398">
            <v>95.7</v>
          </cell>
          <cell r="L398">
            <v>26</v>
          </cell>
        </row>
        <row r="399">
          <cell r="C399" t="str">
            <v>Министерство  информатизации и телекоммуникационных технологий</v>
          </cell>
          <cell r="F399">
            <v>464.63</v>
          </cell>
          <cell r="G399">
            <v>370.375</v>
          </cell>
          <cell r="H399">
            <v>210.18</v>
          </cell>
          <cell r="I399">
            <v>12.48</v>
          </cell>
          <cell r="J399">
            <v>0</v>
          </cell>
          <cell r="K399">
            <v>170.7</v>
          </cell>
          <cell r="L399">
            <v>27</v>
          </cell>
        </row>
        <row r="400">
          <cell r="C400" t="str">
            <v>новое строительство</v>
          </cell>
          <cell r="F400">
            <v>295.3</v>
          </cell>
          <cell r="G400">
            <v>220.3</v>
          </cell>
          <cell r="H400">
            <v>88.48</v>
          </cell>
          <cell r="I400">
            <v>12.48</v>
          </cell>
          <cell r="J400">
            <v>0</v>
          </cell>
          <cell r="K400">
            <v>75</v>
          </cell>
          <cell r="L400">
            <v>1</v>
          </cell>
        </row>
        <row r="401">
          <cell r="B401">
            <v>337</v>
          </cell>
          <cell r="C401" t="str">
            <v>Строительство волоконно-оптических линий связи</v>
          </cell>
          <cell r="D401" t="str">
            <v xml:space="preserve">строительство 
6100 км ВОЛС </v>
          </cell>
          <cell r="E401" t="str">
            <v>2015-2017 гг.</v>
          </cell>
          <cell r="F401">
            <v>48.3</v>
          </cell>
          <cell r="G401">
            <v>40.299999999999997</v>
          </cell>
          <cell r="H401">
            <v>7.98</v>
          </cell>
          <cell r="I401">
            <v>7.98</v>
          </cell>
          <cell r="M401" t="str">
            <v>Постановление Президента Республики Узбекистан от 27.07.2013 г. №ПП-1989</v>
          </cell>
        </row>
        <row r="402">
          <cell r="B402">
            <v>338</v>
          </cell>
          <cell r="C402" t="str">
            <v>Создание сети национального оператора мобильной связи филиала "Узмобайл" АК "Узбектелеком" (II-этап)</v>
          </cell>
          <cell r="D402" t="str">
            <v>установка базовых станций,комму-таторов и РРЛ оборудования</v>
          </cell>
          <cell r="E402" t="str">
            <v>2014-2017 гг.</v>
          </cell>
          <cell r="F402">
            <v>217</v>
          </cell>
          <cell r="G402">
            <v>150</v>
          </cell>
          <cell r="H402">
            <v>75</v>
          </cell>
          <cell r="K402">
            <v>75</v>
          </cell>
          <cell r="M402" t="str">
            <v>Постановление Президента Республики Узбекистан от 12.02.2014 г. №ПП-2126</v>
          </cell>
        </row>
        <row r="403">
          <cell r="B403">
            <v>339</v>
          </cell>
          <cell r="C403" t="str">
            <v>Создание центра хранения и обработки данных ("Дата-центр") для системы "Электронное Правительство"</v>
          </cell>
          <cell r="D403" t="str">
            <v>60 серверных
стоек</v>
          </cell>
          <cell r="E403" t="str">
            <v>2015-2020гг.</v>
          </cell>
          <cell r="F403">
            <v>30</v>
          </cell>
          <cell r="G403">
            <v>30</v>
          </cell>
          <cell r="H403">
            <v>5.5</v>
          </cell>
          <cell r="I403">
            <v>4.5</v>
          </cell>
          <cell r="L403">
            <v>1</v>
          </cell>
          <cell r="M403" t="str">
            <v>Постановление Президента Республики Узбекистан от 6.03.2015г. №ПП-2313</v>
          </cell>
        </row>
        <row r="404">
          <cell r="C404" t="str">
            <v>модернизация и реконструкция</v>
          </cell>
          <cell r="F404">
            <v>169.32999999999998</v>
          </cell>
          <cell r="G404">
            <v>150.07499999999999</v>
          </cell>
          <cell r="H404">
            <v>121.7</v>
          </cell>
          <cell r="I404">
            <v>0</v>
          </cell>
          <cell r="J404">
            <v>0</v>
          </cell>
          <cell r="K404">
            <v>95.7</v>
          </cell>
          <cell r="L404">
            <v>26</v>
          </cell>
        </row>
        <row r="405">
          <cell r="B405">
            <v>340</v>
          </cell>
          <cell r="C405" t="str">
            <v>Развитие сети наземного цифрового  вещания Республики Узбекистан</v>
          </cell>
          <cell r="D405" t="str">
            <v>установка 
цифровых передатчиков</v>
          </cell>
          <cell r="E405" t="str">
            <v>2015-2017 гг.</v>
          </cell>
          <cell r="F405">
            <v>73.63</v>
          </cell>
          <cell r="G405">
            <v>54.375</v>
          </cell>
          <cell r="H405">
            <v>26</v>
          </cell>
          <cell r="L405">
            <v>26</v>
          </cell>
          <cell r="M405" t="str">
            <v>Постановление КМ 
от 15.05.2015 г. №115</v>
          </cell>
        </row>
        <row r="406">
          <cell r="B406">
            <v>341</v>
          </cell>
          <cell r="C406" t="str">
            <v>Расширение системы сотовой связи ООО "Unitel" (очередной этап)</v>
          </cell>
          <cell r="D406" t="str">
            <v>установка
1545 базовых станций</v>
          </cell>
          <cell r="E406" t="str">
            <v>2016 г.</v>
          </cell>
          <cell r="F406">
            <v>59</v>
          </cell>
          <cell r="G406">
            <v>59</v>
          </cell>
          <cell r="H406">
            <v>59</v>
          </cell>
          <cell r="K406">
            <v>59</v>
          </cell>
          <cell r="M406" t="str">
            <v>Решение учредителей</v>
          </cell>
        </row>
        <row r="407">
          <cell r="B407">
            <v>342</v>
          </cell>
          <cell r="C407" t="str">
            <v>Техническое и технологическое развитие сети сотовой связи ИП ООО "Коском"</v>
          </cell>
          <cell r="D407" t="str">
            <v>установка
1211 базовых станций</v>
          </cell>
          <cell r="E407" t="str">
            <v>2016 г.</v>
          </cell>
          <cell r="F407">
            <v>36.700000000000003</v>
          </cell>
          <cell r="G407">
            <v>36.700000000000003</v>
          </cell>
          <cell r="H407">
            <v>36.700000000000003</v>
          </cell>
          <cell r="K407">
            <v>36.700000000000003</v>
          </cell>
          <cell r="M407" t="str">
            <v>Решение учредителей</v>
          </cell>
        </row>
        <row r="408">
          <cell r="C408" t="str">
            <v>Комплекс по вопросам молодежной политики, образования, культуры и спорта, всего</v>
          </cell>
          <cell r="F408">
            <v>1.44</v>
          </cell>
          <cell r="G408">
            <v>1.44</v>
          </cell>
          <cell r="H408">
            <v>1.44</v>
          </cell>
          <cell r="I408">
            <v>1.44</v>
          </cell>
          <cell r="J408">
            <v>0</v>
          </cell>
          <cell r="K408">
            <v>0</v>
          </cell>
          <cell r="L408">
            <v>0</v>
          </cell>
        </row>
        <row r="409">
          <cell r="C409" t="str">
            <v>модернизация и реконструкция</v>
          </cell>
          <cell r="F409">
            <v>1.44</v>
          </cell>
          <cell r="G409">
            <v>1.44</v>
          </cell>
          <cell r="H409">
            <v>1.44</v>
          </cell>
          <cell r="I409">
            <v>1.44</v>
          </cell>
          <cell r="J409">
            <v>0</v>
          </cell>
          <cell r="K409">
            <v>0</v>
          </cell>
          <cell r="L409">
            <v>0</v>
          </cell>
        </row>
        <row r="410">
          <cell r="C410" t="str">
            <v>Узбекское агентство по печати и информации</v>
          </cell>
          <cell r="F410">
            <v>1.44</v>
          </cell>
          <cell r="G410">
            <v>1.44</v>
          </cell>
          <cell r="H410">
            <v>1.44</v>
          </cell>
          <cell r="I410">
            <v>1.44</v>
          </cell>
          <cell r="J410">
            <v>0</v>
          </cell>
          <cell r="K410">
            <v>0</v>
          </cell>
          <cell r="L410">
            <v>0</v>
          </cell>
        </row>
        <row r="411">
          <cell r="C411" t="str">
            <v>модернизация и реконструкция</v>
          </cell>
          <cell r="F411">
            <v>1.44</v>
          </cell>
          <cell r="G411">
            <v>1.44</v>
          </cell>
          <cell r="H411">
            <v>1.44</v>
          </cell>
          <cell r="I411">
            <v>1.44</v>
          </cell>
          <cell r="J411">
            <v>0</v>
          </cell>
          <cell r="K411">
            <v>0</v>
          </cell>
          <cell r="L411">
            <v>0</v>
          </cell>
        </row>
        <row r="412">
          <cell r="B412">
            <v>343</v>
          </cell>
          <cell r="C412" t="str">
            <v>Модернизация полиграфического парка</v>
          </cell>
          <cell r="D412" t="str">
            <v>закупка оборудования</v>
          </cell>
          <cell r="E412" t="str">
            <v>2016 г.</v>
          </cell>
          <cell r="F412">
            <v>1.44</v>
          </cell>
          <cell r="G412">
            <v>1.44</v>
          </cell>
          <cell r="H412">
            <v>1.44</v>
          </cell>
          <cell r="I412">
            <v>1.44</v>
          </cell>
          <cell r="M412" t="str">
            <v>Указ Президента 
Республики Узбекистан 
от 04.03.2015 г.  №УП-4707</v>
          </cell>
        </row>
        <row r="413">
          <cell r="C413" t="str">
            <v>Комплекс по вопросам  здравоохранения, экологии и охраны окружающей среды, всего</v>
          </cell>
          <cell r="F413">
            <v>194.41999999999996</v>
          </cell>
          <cell r="G413">
            <v>158.59</v>
          </cell>
          <cell r="H413">
            <v>120.09</v>
          </cell>
          <cell r="I413">
            <v>60.640000000000008</v>
          </cell>
          <cell r="J413">
            <v>0</v>
          </cell>
          <cell r="K413">
            <v>15.5</v>
          </cell>
          <cell r="L413">
            <v>43.95</v>
          </cell>
        </row>
        <row r="414">
          <cell r="C414" t="str">
            <v>новое строительство</v>
          </cell>
          <cell r="F414">
            <v>164.81999999999996</v>
          </cell>
          <cell r="G414">
            <v>136.08000000000001</v>
          </cell>
          <cell r="H414">
            <v>99.58</v>
          </cell>
          <cell r="I414">
            <v>47.430000000000007</v>
          </cell>
          <cell r="J414">
            <v>0</v>
          </cell>
          <cell r="K414">
            <v>9.5</v>
          </cell>
          <cell r="L414">
            <v>42.650000000000006</v>
          </cell>
        </row>
        <row r="415">
          <cell r="C415" t="str">
            <v>модернизация и реконструкция</v>
          </cell>
          <cell r="F415">
            <v>29.6</v>
          </cell>
          <cell r="G415">
            <v>22.509999999999998</v>
          </cell>
          <cell r="H415">
            <v>20.509999999999998</v>
          </cell>
          <cell r="I415">
            <v>13.209999999999999</v>
          </cell>
          <cell r="J415">
            <v>0</v>
          </cell>
          <cell r="K415">
            <v>6</v>
          </cell>
          <cell r="L415">
            <v>1.3</v>
          </cell>
        </row>
        <row r="416">
          <cell r="C416" t="str">
            <v>ГАК "Узфармсаноат"</v>
          </cell>
          <cell r="F416">
            <v>194.41999999999996</v>
          </cell>
          <cell r="G416">
            <v>158.59</v>
          </cell>
          <cell r="H416">
            <v>120.09</v>
          </cell>
          <cell r="I416">
            <v>60.640000000000008</v>
          </cell>
          <cell r="J416">
            <v>0</v>
          </cell>
          <cell r="K416">
            <v>15.5</v>
          </cell>
          <cell r="L416">
            <v>43.95</v>
          </cell>
        </row>
        <row r="417">
          <cell r="C417" t="str">
            <v>новое строительство</v>
          </cell>
          <cell r="F417">
            <v>164.81999999999996</v>
          </cell>
          <cell r="G417">
            <v>136.08000000000001</v>
          </cell>
          <cell r="H417">
            <v>99.58</v>
          </cell>
          <cell r="I417">
            <v>47.430000000000007</v>
          </cell>
          <cell r="J417">
            <v>0</v>
          </cell>
          <cell r="K417">
            <v>9.5</v>
          </cell>
          <cell r="L417">
            <v>42.650000000000006</v>
          </cell>
        </row>
        <row r="418">
          <cell r="B418">
            <v>344</v>
          </cell>
          <cell r="C418" t="str">
            <v>Организация производства плазмозамещающих растворов на базе ЧНПП "Radiks"</v>
          </cell>
          <cell r="D418" t="str">
            <v>20,0 млн. фл.,
120,0 млн. амп.</v>
          </cell>
          <cell r="E418" t="str">
            <v>2014-2016 гг.</v>
          </cell>
          <cell r="F418">
            <v>10</v>
          </cell>
          <cell r="G418">
            <v>7.5</v>
          </cell>
          <cell r="H418">
            <v>7.5</v>
          </cell>
          <cell r="I418">
            <v>2.5</v>
          </cell>
          <cell r="L418">
            <v>5</v>
          </cell>
          <cell r="M418" t="str">
            <v>Указ Президента Республики Узбекистан от 04.03.2015 г. УП-4707</v>
          </cell>
        </row>
        <row r="419">
          <cell r="B419">
            <v>345</v>
          </cell>
          <cell r="C419" t="str">
            <v>Организация производства очищенной серы для использования в производстве лекарственных средств на "Мубарекский ГПЗ" Кашкадарьинская область</v>
          </cell>
          <cell r="D419" t="str">
            <v>50 тн</v>
          </cell>
          <cell r="E419" t="str">
            <v>2014-2016 гг.</v>
          </cell>
          <cell r="F419">
            <v>1.05</v>
          </cell>
          <cell r="G419">
            <v>0.8</v>
          </cell>
          <cell r="H419">
            <v>0.8</v>
          </cell>
          <cell r="I419">
            <v>0.3</v>
          </cell>
          <cell r="L419">
            <v>0.5</v>
          </cell>
          <cell r="M419" t="str">
            <v>Указ Президента Республики Узбекистан от 04.03.2015 г. УП-4707</v>
          </cell>
        </row>
        <row r="420">
          <cell r="B420">
            <v>346</v>
          </cell>
          <cell r="C420" t="str">
            <v>Организация производства инфузионных растворов на ООО "Сир Универсал Фарм", Сырдарьинская область</v>
          </cell>
          <cell r="D420" t="str">
            <v>5,0 млн.фл.</v>
          </cell>
          <cell r="E420" t="str">
            <v>2014-2016 гг.</v>
          </cell>
          <cell r="F420">
            <v>2.6</v>
          </cell>
          <cell r="G420">
            <v>1.6</v>
          </cell>
          <cell r="H420">
            <v>1.6</v>
          </cell>
          <cell r="I420">
            <v>0.1</v>
          </cell>
          <cell r="L420">
            <v>1.5</v>
          </cell>
          <cell r="M420" t="str">
            <v xml:space="preserve">Протокол Кабинета Министров Республики Узбекистан №280 от 30.09.2014г. </v>
          </cell>
        </row>
        <row r="421">
          <cell r="B421">
            <v>347</v>
          </cell>
          <cell r="C421" t="str">
            <v>Организация производства готовых лекарственных препаратов на базе бывшего здания СП "Универсалфарм", г.Ташкент</v>
          </cell>
          <cell r="D421" t="str">
            <v>5,0 млн. 
усл. ед.</v>
          </cell>
          <cell r="E421" t="str">
            <v>2015-2016 гг.</v>
          </cell>
          <cell r="F421">
            <v>3</v>
          </cell>
          <cell r="G421">
            <v>2</v>
          </cell>
          <cell r="H421">
            <v>2</v>
          </cell>
          <cell r="I421">
            <v>0.5</v>
          </cell>
          <cell r="L421">
            <v>1.5</v>
          </cell>
          <cell r="M421" t="str">
            <v>Письмо ГАК "Узфармсаноат" 
от 14.05.2015 г.  №МД-11/135</v>
          </cell>
        </row>
        <row r="422">
          <cell r="B422">
            <v>348</v>
          </cell>
          <cell r="C422" t="str">
            <v>Организация производства по выпуску готовых лекарственных препаратов (таблеточные, капсульные препараты) на ООО "Omega Nur", Самаркандская область</v>
          </cell>
          <cell r="D422" t="str">
            <v>0,25 млн. упаковок</v>
          </cell>
          <cell r="E422" t="str">
            <v>2015-2016 гг.</v>
          </cell>
          <cell r="F422">
            <v>0.5</v>
          </cell>
          <cell r="G422">
            <v>0.39</v>
          </cell>
          <cell r="H422">
            <v>0.39</v>
          </cell>
          <cell r="I422">
            <v>0.09</v>
          </cell>
          <cell r="K422">
            <v>0.3</v>
          </cell>
          <cell r="M422" t="str">
            <v>Письмо ГАК "Узфармсаноат" 
от 14.05.2015 г.  №МД-11/135</v>
          </cell>
        </row>
        <row r="423">
          <cell r="B423">
            <v>349</v>
          </cell>
          <cell r="C423" t="str">
            <v>Организация производства стеклотары для медикаментов на ООО "Сирдарё универсал ойна", Сырдарьинская область</v>
          </cell>
          <cell r="D423" t="str">
            <v>30,0 млн.шт.</v>
          </cell>
          <cell r="E423" t="str">
            <v>2014-2016 гг.</v>
          </cell>
          <cell r="F423">
            <v>27.5</v>
          </cell>
          <cell r="G423">
            <v>22.8</v>
          </cell>
          <cell r="H423">
            <v>22.8</v>
          </cell>
          <cell r="I423">
            <v>10.3</v>
          </cell>
          <cell r="L423">
            <v>12.5</v>
          </cell>
          <cell r="M423" t="str">
            <v xml:space="preserve">Протокол Кабинета Министров Республики Узбекистан №280 от 30.09.2014г. </v>
          </cell>
        </row>
        <row r="424">
          <cell r="B424">
            <v>350</v>
          </cell>
          <cell r="C424" t="str">
            <v xml:space="preserve">Организация глубокой переработки солодки в Сергилийском районе, г.Ташкент </v>
          </cell>
          <cell r="D424" t="str">
            <v>2 тыс. тн</v>
          </cell>
          <cell r="E424" t="str">
            <v>2013-2016 гг.</v>
          </cell>
          <cell r="F424">
            <v>8</v>
          </cell>
          <cell r="G424">
            <v>3.5</v>
          </cell>
          <cell r="H424">
            <v>3.5</v>
          </cell>
          <cell r="L424">
            <v>3.5</v>
          </cell>
          <cell r="M424" t="str">
            <v>Постановление Президента Республики Узбекистан      
от 17.11.2014 г. №ПП-2264</v>
          </cell>
        </row>
        <row r="425">
          <cell r="B425">
            <v>351</v>
          </cell>
          <cell r="C425" t="str">
            <v>Организация производства готовых инфузионных растворов на базе ООО "Laxisam", г. Ташкент</v>
          </cell>
          <cell r="D425" t="str">
            <v>3 млн. 
условных ед.</v>
          </cell>
          <cell r="E425" t="str">
            <v>2014-2016 гг.</v>
          </cell>
          <cell r="F425">
            <v>3.9</v>
          </cell>
          <cell r="G425">
            <v>3.6</v>
          </cell>
          <cell r="H425">
            <v>3.6</v>
          </cell>
          <cell r="L425">
            <v>3.6</v>
          </cell>
          <cell r="M425" t="str">
            <v>Указ Президента Республики Узбекистан от 04.03.2015 г. УП-4707</v>
          </cell>
        </row>
        <row r="426">
          <cell r="B426">
            <v>352</v>
          </cell>
          <cell r="C426" t="str">
            <v>Организация производства витаминов, антибиотиков и субстанций на СП "AlBi-Pharma", в г.Ташкент</v>
          </cell>
          <cell r="D426" t="str">
            <v>30 млн. 
усл. ед.</v>
          </cell>
          <cell r="E426" t="str">
            <v>2013-2017 гг.</v>
          </cell>
          <cell r="F426">
            <v>2.4000000000000004</v>
          </cell>
          <cell r="G426">
            <v>2.3000000000000003</v>
          </cell>
          <cell r="H426">
            <v>0.4</v>
          </cell>
          <cell r="I426">
            <v>0.2</v>
          </cell>
          <cell r="K426">
            <v>0.1</v>
          </cell>
          <cell r="L426">
            <v>0.1</v>
          </cell>
          <cell r="M426" t="str">
            <v xml:space="preserve">Постановление Президента Республики Узбекистан от 15.12.2010 г. ПП-1442 </v>
          </cell>
        </row>
        <row r="427">
          <cell r="B427">
            <v>353</v>
          </cell>
          <cell r="C427" t="str">
            <v>Изготовление медицинской ваты, марли, бинтов и др. в ООО "Fazo-luxe", Ташкентская область</v>
          </cell>
          <cell r="D427" t="str">
            <v>3,63 тыс. тонн</v>
          </cell>
          <cell r="E427" t="str">
            <v>2015-2016 гг.</v>
          </cell>
          <cell r="F427">
            <v>3</v>
          </cell>
          <cell r="G427">
            <v>2.2999999999999998</v>
          </cell>
          <cell r="H427">
            <v>2.2999999999999998</v>
          </cell>
          <cell r="I427">
            <v>0.5</v>
          </cell>
          <cell r="K427">
            <v>0.6</v>
          </cell>
          <cell r="L427">
            <v>1.2</v>
          </cell>
          <cell r="M427" t="str">
            <v>Указ Президента 
Республики Узбекистан 
от 04.03.2015 г.  №УП-4707</v>
          </cell>
        </row>
        <row r="428">
          <cell r="B428">
            <v>354</v>
          </cell>
          <cell r="C428" t="str">
            <v>Организация производства инфузионных растворов на ООО "Soft inter medical", г.Ташкент</v>
          </cell>
          <cell r="D428" t="str">
            <v>12,0 млн.шт.</v>
          </cell>
          <cell r="E428" t="str">
            <v>2014-2016 гг.</v>
          </cell>
          <cell r="F428">
            <v>8.5</v>
          </cell>
          <cell r="G428">
            <v>5</v>
          </cell>
          <cell r="H428">
            <v>1.5</v>
          </cell>
          <cell r="I428">
            <v>1.5</v>
          </cell>
          <cell r="K428">
            <v>0</v>
          </cell>
          <cell r="M428" t="str">
            <v>Указ Президента 
Республики Узбекистан 
от 04.03.2015 г.  №УП-4707</v>
          </cell>
        </row>
        <row r="429">
          <cell r="B429">
            <v>355</v>
          </cell>
          <cell r="C429" t="str">
            <v>Организация производства инъекционных препаратов на СП ООО "Reka Med Farm", Сырдарьинская область</v>
          </cell>
          <cell r="D429" t="str">
            <v>3,5 млн.усл.ед.</v>
          </cell>
          <cell r="E429" t="str">
            <v>2015-2017 гг.</v>
          </cell>
          <cell r="F429">
            <v>3.5</v>
          </cell>
          <cell r="G429">
            <v>3.5</v>
          </cell>
          <cell r="H429">
            <v>1.5</v>
          </cell>
          <cell r="I429">
            <v>0.5</v>
          </cell>
          <cell r="L429">
            <v>1</v>
          </cell>
          <cell r="M429" t="str">
            <v>Указ Президента 
Республики Узбекистан 
от 04.03.2015 г.  №УП-4707</v>
          </cell>
        </row>
        <row r="430">
          <cell r="B430">
            <v>356</v>
          </cell>
          <cell r="C430" t="str">
            <v>Организация производства спреев на площадях ДХО "Nika Pharm", г.Ташкент</v>
          </cell>
          <cell r="D430" t="str">
            <v>2,5 млн. флаконов</v>
          </cell>
          <cell r="E430" t="str">
            <v>2016-2018 гг.</v>
          </cell>
          <cell r="F430">
            <v>2.5</v>
          </cell>
          <cell r="G430">
            <v>2.5</v>
          </cell>
          <cell r="H430">
            <v>0.15</v>
          </cell>
          <cell r="I430">
            <v>0.15</v>
          </cell>
          <cell r="M430" t="str">
            <v>Указ Президента 
Республики Узбекистан 
от 04.03.2015 г.  №УП-4707</v>
          </cell>
        </row>
        <row r="431">
          <cell r="B431">
            <v>357</v>
          </cell>
          <cell r="C431" t="str">
            <v>Организация производства витаминосодержащих препаратов на ДХО "Nika Pharm", г. Ташкент</v>
          </cell>
          <cell r="D431" t="str">
            <v>1,0 млн. упаковок</v>
          </cell>
          <cell r="E431" t="str">
            <v>2015-2019 гг.</v>
          </cell>
          <cell r="F431">
            <v>2.5</v>
          </cell>
          <cell r="G431">
            <v>2.5</v>
          </cell>
          <cell r="H431">
            <v>0.64999999999999991</v>
          </cell>
          <cell r="I431">
            <v>0.3</v>
          </cell>
          <cell r="L431">
            <v>0.35</v>
          </cell>
          <cell r="M431" t="str">
            <v>Указ Президента 
Республики Узбекистан 
от 04.03.2015 г.  №УП-4707</v>
          </cell>
        </row>
        <row r="432">
          <cell r="B432">
            <v>358</v>
          </cell>
          <cell r="C432" t="str">
            <v>Организация производства укупорочных изделий для флаконов медицинского назначения с участием ООО "Xamidobod Imkon", г. Ташкент</v>
          </cell>
          <cell r="D432" t="str">
            <v>50,8 млн.шт.</v>
          </cell>
          <cell r="E432" t="str">
            <v>2015-2017 гг.</v>
          </cell>
          <cell r="F432">
            <v>2.2999999999999998</v>
          </cell>
          <cell r="G432">
            <v>2.2000000000000002</v>
          </cell>
          <cell r="H432">
            <v>2.0999999999999996</v>
          </cell>
          <cell r="I432">
            <v>0.2</v>
          </cell>
          <cell r="K432">
            <v>0.5</v>
          </cell>
          <cell r="L432">
            <v>1.4</v>
          </cell>
          <cell r="M432" t="str">
            <v>Указ Президента 
Республики Узбекистан 
от 04.03.2015 г.  №УП-4707</v>
          </cell>
        </row>
        <row r="433">
          <cell r="B433">
            <v>359</v>
          </cell>
          <cell r="C433" t="str">
            <v>Организация производства канюль из нержавеющей стали для изделий медицинского назначения на производственной базе СП ООО "Asia Trade", Ташкентская область</v>
          </cell>
          <cell r="D433" t="str">
            <v>500,0 млн. шт.</v>
          </cell>
          <cell r="E433" t="str">
            <v>2016-2017 гг.</v>
          </cell>
          <cell r="F433">
            <v>4</v>
          </cell>
          <cell r="G433">
            <v>4</v>
          </cell>
          <cell r="H433">
            <v>0.60000000000000009</v>
          </cell>
          <cell r="I433">
            <v>0.4</v>
          </cell>
          <cell r="K433">
            <v>0.2</v>
          </cell>
          <cell r="M433" t="str">
            <v>Постановление Президента Республики Узбекистан      
от 11.02.2015 г. №ПП-2298</v>
          </cell>
        </row>
        <row r="434">
          <cell r="B434">
            <v>360</v>
          </cell>
          <cell r="C434" t="str">
            <v>Организация производства готовых лекарственных препаратов на базе ООО "Namangan Pharm Plant", Наманганская область</v>
          </cell>
          <cell r="D434" t="str">
            <v>5,0 млн. 
усл. ед.</v>
          </cell>
          <cell r="E434" t="str">
            <v>2016-2017 гг.</v>
          </cell>
          <cell r="F434">
            <v>10</v>
          </cell>
          <cell r="G434">
            <v>10</v>
          </cell>
          <cell r="H434">
            <v>4</v>
          </cell>
          <cell r="I434">
            <v>1</v>
          </cell>
          <cell r="L434">
            <v>3</v>
          </cell>
          <cell r="M434" t="str">
            <v xml:space="preserve">Протокол Кабинета Министров Республики Узбекистан №5 
от 20.01.2015г. </v>
          </cell>
        </row>
        <row r="435">
          <cell r="B435">
            <v>361</v>
          </cell>
          <cell r="C435" t="str">
            <v>Организация производства инфузионных, таблеточных, капсульных препаратов на базе СП "Uzgersov",  Кашкадарьинская область</v>
          </cell>
          <cell r="D435" t="str">
            <v>5,0 млн. 
усл. ед.</v>
          </cell>
          <cell r="E435" t="str">
            <v>2016-2017 гг.</v>
          </cell>
          <cell r="F435">
            <v>10</v>
          </cell>
          <cell r="G435">
            <v>10</v>
          </cell>
          <cell r="H435">
            <v>1.2</v>
          </cell>
          <cell r="I435">
            <v>0.5</v>
          </cell>
          <cell r="K435">
            <v>0.2</v>
          </cell>
          <cell r="L435">
            <v>0.5</v>
          </cell>
          <cell r="M435" t="str">
            <v>Постановление Президента Республики Узбекистан      
от 02.08.2013 г. №ПП-2017</v>
          </cell>
        </row>
        <row r="436">
          <cell r="B436">
            <v>362</v>
          </cell>
          <cell r="C436" t="str">
            <v>Организация производства фармацевтических субстанций (глицилизированной кислоты) на  СП "Nukus KPC Herbal technology",  Республика Каракалпакстан</v>
          </cell>
          <cell r="D436" t="str">
            <v>10,0 тн</v>
          </cell>
          <cell r="E436" t="str">
            <v>2015-2016 гг.</v>
          </cell>
          <cell r="F436">
            <v>4.5</v>
          </cell>
          <cell r="G436">
            <v>2</v>
          </cell>
          <cell r="H436">
            <v>2</v>
          </cell>
          <cell r="K436">
            <v>2</v>
          </cell>
          <cell r="M436" t="str">
            <v>Указ Президента 
Республики Узбекистан 
от 04.03.2015 г.  №УП-4707</v>
          </cell>
        </row>
        <row r="437">
          <cell r="B437">
            <v>363</v>
          </cell>
          <cell r="C437" t="str">
            <v>Организация промышленной добычи йода из попутных вод нефтяных месторождений на базе ЧП "Rahim Farm Group", Бухарская область</v>
          </cell>
          <cell r="D437" t="str">
            <v>8,0 тн</v>
          </cell>
          <cell r="E437" t="str">
            <v>2016-2017 гг.</v>
          </cell>
          <cell r="F437">
            <v>0.7</v>
          </cell>
          <cell r="G437">
            <v>0.7</v>
          </cell>
          <cell r="H437">
            <v>0.3</v>
          </cell>
          <cell r="I437">
            <v>0.3</v>
          </cell>
          <cell r="M437" t="str">
            <v>Указ Президента 
Республики Узбекистан 
от 04.03.2015 г.  №УП-4707</v>
          </cell>
        </row>
        <row r="438">
          <cell r="B438">
            <v>364</v>
          </cell>
          <cell r="C438" t="str">
            <v>Организация производства порожных ампул и инъекционных растворов на базе ООО "Pharm Product", г.Ташкент</v>
          </cell>
          <cell r="D438" t="str">
            <v>120,0 млн. амп.</v>
          </cell>
          <cell r="E438" t="str">
            <v>2014-2016 гг.</v>
          </cell>
          <cell r="F438">
            <v>7.5</v>
          </cell>
          <cell r="G438">
            <v>5.6999999999999993</v>
          </cell>
          <cell r="H438">
            <v>5.6999999999999993</v>
          </cell>
          <cell r="I438">
            <v>1.6</v>
          </cell>
          <cell r="L438">
            <v>4.0999999999999996</v>
          </cell>
          <cell r="M438" t="str">
            <v>Указ Президента 
Республики Узбекистан 
от 04.03.2015 г.  №УП-4707</v>
          </cell>
        </row>
        <row r="439">
          <cell r="B439">
            <v>365</v>
          </cell>
          <cell r="C439" t="str">
            <v xml:space="preserve">Организация производства таблеточных препаратов ООО "Зиннур сервис фарм" Ферганская область </v>
          </cell>
          <cell r="D439" t="str">
            <v>0,8 млн. уп.</v>
          </cell>
          <cell r="E439" t="str">
            <v>2015-2016 гг.</v>
          </cell>
          <cell r="F439">
            <v>1.07</v>
          </cell>
          <cell r="G439">
            <v>0.6</v>
          </cell>
          <cell r="H439">
            <v>0.6</v>
          </cell>
          <cell r="L439">
            <v>0.6</v>
          </cell>
          <cell r="M439" t="str">
            <v>Письмо ГАК "Узфармсаноат" 
от 14.05.2015 г.  №МД-11/135</v>
          </cell>
        </row>
        <row r="440">
          <cell r="B440">
            <v>366</v>
          </cell>
          <cell r="C440" t="str">
            <v xml:space="preserve">Организация производства одноразовой посуды  ООО "PHARM PLAST HOLDING" Сырдарьинская область </v>
          </cell>
          <cell r="D440" t="str">
            <v>30,0 млн шт</v>
          </cell>
          <cell r="E440" t="str">
            <v>2015-2017 гг.</v>
          </cell>
          <cell r="F440">
            <v>3.6</v>
          </cell>
          <cell r="G440">
            <v>1.1000000000000001</v>
          </cell>
          <cell r="H440">
            <v>1</v>
          </cell>
          <cell r="K440">
            <v>1</v>
          </cell>
          <cell r="M440" t="str">
            <v>Письмо ГАК "Узфармсаноат" 
от 14.05.2015 г.  №МД-11/135</v>
          </cell>
        </row>
        <row r="441">
          <cell r="B441">
            <v>367</v>
          </cell>
          <cell r="C441" t="str">
            <v>Организация производства листа для блистерной упаковки ампул и таблеток и фармовка блистерной упаковки  на базе ЧП "NASA", г.Ташкент</v>
          </cell>
          <cell r="D441" t="str">
            <v>8,0 млн.шт.</v>
          </cell>
          <cell r="E441" t="str">
            <v>2015-2016 гг.</v>
          </cell>
          <cell r="F441">
            <v>0.5</v>
          </cell>
          <cell r="G441">
            <v>0.39</v>
          </cell>
          <cell r="H441">
            <v>0.39</v>
          </cell>
          <cell r="I441">
            <v>0.39</v>
          </cell>
          <cell r="M441" t="str">
            <v>Письмо ГАК "Узфармсаноат" 
от 14.05.2015 г.  №МД-11/135</v>
          </cell>
        </row>
        <row r="442">
          <cell r="B442">
            <v>368</v>
          </cell>
          <cell r="C442" t="str">
            <v xml:space="preserve">Организация производства изделий медицинского назначения на ООО "New World Med", г.Ташкент </v>
          </cell>
          <cell r="D442" t="str">
            <v>1,0 млн. усл. ед.</v>
          </cell>
          <cell r="E442" t="str">
            <v>2015-2017 гг.</v>
          </cell>
          <cell r="F442">
            <v>5</v>
          </cell>
          <cell r="G442">
            <v>4.5</v>
          </cell>
          <cell r="H442">
            <v>3</v>
          </cell>
          <cell r="K442">
            <v>3</v>
          </cell>
          <cell r="M442" t="str">
            <v>Письмо ГАК "Узфармсаноат" 
от 14.05.2015 г.  №МД-11/135</v>
          </cell>
        </row>
        <row r="443">
          <cell r="B443">
            <v>369</v>
          </cell>
          <cell r="C443" t="str">
            <v xml:space="preserve">Организация производства изделий медицинского назначения (бахилы, лицевые маски, шапки, халаты, простыни, салфетки спиртовые, антисептические, дезинфицирующие гигиенические и др.) на ООО "Cleaning Service Tashkent", г.Ташкент </v>
          </cell>
          <cell r="D443" t="str">
            <v>10,0 млн.шт.</v>
          </cell>
          <cell r="E443" t="str">
            <v>2015-2016 гг.</v>
          </cell>
          <cell r="F443">
            <v>2</v>
          </cell>
          <cell r="G443">
            <v>1</v>
          </cell>
          <cell r="H443">
            <v>1</v>
          </cell>
          <cell r="I443">
            <v>0.5</v>
          </cell>
          <cell r="L443">
            <v>0.5</v>
          </cell>
          <cell r="M443" t="str">
            <v>Указ Президента 
Республики Узбекистан 
от 04.03.2015 г. УП-4707</v>
          </cell>
        </row>
        <row r="444">
          <cell r="B444" t="str">
            <v>370-376</v>
          </cell>
          <cell r="C444" t="str">
            <v>Создание производств (7 проектов) по переработке лекарственных растительного сырья во всех регионах.</v>
          </cell>
          <cell r="D444" t="str">
            <v>1,0 тн.</v>
          </cell>
          <cell r="E444" t="str">
            <v>2016-2017 гг.</v>
          </cell>
          <cell r="F444">
            <v>14.5</v>
          </cell>
          <cell r="G444">
            <v>14.5</v>
          </cell>
          <cell r="H444">
            <v>14.4</v>
          </cell>
          <cell r="I444">
            <v>14.4</v>
          </cell>
          <cell r="M444" t="str">
            <v xml:space="preserve">Протокол Кабинета Министров Республики Узбекистан №32 от 24.04.2015г. </v>
          </cell>
        </row>
        <row r="445">
          <cell r="B445">
            <v>377</v>
          </cell>
          <cell r="C445" t="str">
            <v>Создание производств по переработке лекарственных растительного сырья на базах центральных аптек</v>
          </cell>
          <cell r="D445" t="str">
            <v>1,0 тн.</v>
          </cell>
          <cell r="E445" t="str">
            <v>2016-2017 гг.</v>
          </cell>
          <cell r="F445">
            <v>9.6</v>
          </cell>
          <cell r="G445">
            <v>9.5</v>
          </cell>
          <cell r="H445">
            <v>9.5</v>
          </cell>
          <cell r="I445">
            <v>9.5</v>
          </cell>
          <cell r="M445" t="str">
            <v xml:space="preserve">Протокол Кабинета Министров Республики Узбекистан №32 от 24.04.2015г. </v>
          </cell>
        </row>
        <row r="446">
          <cell r="B446">
            <v>378</v>
          </cell>
          <cell r="C446" t="str">
            <v>Организация производства инфузионных растворов на СП ООО "Merrymed farm", Наманганская область</v>
          </cell>
          <cell r="D446" t="str">
            <v>15,6 млн.фл.</v>
          </cell>
          <cell r="E446" t="str">
            <v>2016-2017 гг.</v>
          </cell>
          <cell r="F446">
            <v>5</v>
          </cell>
          <cell r="G446">
            <v>5</v>
          </cell>
          <cell r="H446">
            <v>2</v>
          </cell>
          <cell r="I446">
            <v>1</v>
          </cell>
          <cell r="L446">
            <v>1</v>
          </cell>
          <cell r="M446" t="str">
            <v>Указ Президента 
Республики Узбекистан 
от 04.03.2015 г.  №УП-4707</v>
          </cell>
        </row>
        <row r="447">
          <cell r="B447">
            <v>379</v>
          </cell>
          <cell r="C447" t="str">
            <v>Организация производства порожных ампул на СП ООО "Merrymed farm", Наманганская область</v>
          </cell>
          <cell r="D447" t="str">
            <v>93,6 млн.амп.</v>
          </cell>
          <cell r="E447" t="str">
            <v>2016-2017 гг.</v>
          </cell>
          <cell r="F447">
            <v>3</v>
          </cell>
          <cell r="G447">
            <v>3</v>
          </cell>
          <cell r="H447">
            <v>1.5</v>
          </cell>
          <cell r="I447">
            <v>0.7</v>
          </cell>
          <cell r="L447">
            <v>0.8</v>
          </cell>
          <cell r="M447" t="str">
            <v>Указ Президента 
Республики Узбекистан 
от 04.03.2015 г.  №УП-4707</v>
          </cell>
        </row>
        <row r="448">
          <cell r="B448">
            <v>380</v>
          </cell>
          <cell r="C448" t="str">
            <v>Организация производство лекарственных препаратов (СИЭЗ "Навои")</v>
          </cell>
          <cell r="D448" t="str">
            <v>Препараты - 600,0 млн. шт.
Сухие порошки - 1 тн.</v>
          </cell>
          <cell r="E448" t="str">
            <v>2015-2016 гг.</v>
          </cell>
          <cell r="F448">
            <v>2.6</v>
          </cell>
          <cell r="G448">
            <v>1.6</v>
          </cell>
          <cell r="H448">
            <v>1.6</v>
          </cell>
          <cell r="K448">
            <v>1.6</v>
          </cell>
          <cell r="M448" t="str">
            <v>Письмо ГАК "Узфармсаноат" 
от 14.05.2015 г.  №МД-11/135</v>
          </cell>
        </row>
        <row r="449">
          <cell r="C449" t="str">
            <v>модернизация и реконструкция</v>
          </cell>
          <cell r="F449">
            <v>29.6</v>
          </cell>
          <cell r="G449">
            <v>22.509999999999998</v>
          </cell>
          <cell r="H449">
            <v>20.509999999999998</v>
          </cell>
          <cell r="I449">
            <v>13.209999999999999</v>
          </cell>
          <cell r="J449">
            <v>0</v>
          </cell>
          <cell r="K449">
            <v>6</v>
          </cell>
          <cell r="L449">
            <v>1.3</v>
          </cell>
        </row>
        <row r="450">
          <cell r="B450">
            <v>381</v>
          </cell>
          <cell r="C450" t="str">
            <v>Расширение производства инъекционных лекарственных средств в ампулах на СП ООО "Jurabek Laboratories", Ташкентская область</v>
          </cell>
          <cell r="D450" t="str">
            <v>130,0 млн.ампул</v>
          </cell>
          <cell r="E450" t="str">
            <v>2014-2016 гг.</v>
          </cell>
          <cell r="F450">
            <v>17</v>
          </cell>
          <cell r="G450">
            <v>12.8</v>
          </cell>
          <cell r="H450">
            <v>12.8</v>
          </cell>
          <cell r="I450">
            <v>7.3</v>
          </cell>
          <cell r="K450">
            <v>5.5</v>
          </cell>
          <cell r="M450" t="str">
            <v>Письмо ГАК "Узфармсаноат" 
от 14.05.2015 г.  №МД-11/135</v>
          </cell>
        </row>
        <row r="451">
          <cell r="B451">
            <v>382</v>
          </cell>
          <cell r="C451" t="str">
            <v>Расширение производства медицинских препаратов" на ООО "Темур мед фарм", Сырдарьинская область</v>
          </cell>
          <cell r="D451" t="str">
            <v>1,0 млн. 
условных ед.</v>
          </cell>
          <cell r="E451" t="str">
            <v>2014-2016 гг.</v>
          </cell>
          <cell r="F451">
            <v>9.1</v>
          </cell>
          <cell r="G451">
            <v>7.1</v>
          </cell>
          <cell r="H451">
            <v>7.1</v>
          </cell>
          <cell r="I451">
            <v>5.8</v>
          </cell>
          <cell r="L451">
            <v>1.3</v>
          </cell>
          <cell r="M451" t="str">
            <v>Письмо ГАК "Узфармсаноат" 
от 14.05.2015 г.  №МД-11/135</v>
          </cell>
        </row>
        <row r="452">
          <cell r="B452">
            <v>383</v>
          </cell>
          <cell r="C452" t="str">
            <v>Модернизация и расширение существующего производства  на ИП ООО "Nobel Pharmsanoat", г. Ташкент</v>
          </cell>
          <cell r="D452" t="str">
            <v>1,0 млн.усл.ед.</v>
          </cell>
          <cell r="E452" t="str">
            <v>2015-2019 гг.</v>
          </cell>
          <cell r="F452">
            <v>3</v>
          </cell>
          <cell r="G452">
            <v>2.5</v>
          </cell>
          <cell r="H452">
            <v>0.5</v>
          </cell>
          <cell r="K452">
            <v>0.5</v>
          </cell>
          <cell r="M452" t="str">
            <v>Указ Президента 
Республики Узбекистан 
от 04.03.2015 г.  №УП-4707</v>
          </cell>
        </row>
        <row r="453">
          <cell r="B453">
            <v>384</v>
          </cell>
          <cell r="C453" t="str">
            <v>Mодернизация действующего производства ПЭТ- флаконов для упаковки лекарственных средств  ЧП "NASA", г. Ташкент</v>
          </cell>
          <cell r="D453" t="str">
            <v>19 млн.шт.</v>
          </cell>
          <cell r="E453" t="str">
            <v>2015-2016 гг.</v>
          </cell>
          <cell r="F453">
            <v>0.5</v>
          </cell>
          <cell r="G453">
            <v>0.11</v>
          </cell>
          <cell r="H453">
            <v>0.11</v>
          </cell>
          <cell r="I453">
            <v>0.11</v>
          </cell>
          <cell r="M453" t="str">
            <v>Письмо ГАК "Узфармсаноат" 
от 14.05.2015 г.  №МД-11/135</v>
          </cell>
        </row>
        <row r="454">
          <cell r="C454" t="str">
            <v>Комплекс по вопросам макроэкономического развития, структурных преобразований экономики и комплексного развития территорий, всего</v>
          </cell>
          <cell r="F454">
            <v>1446.98</v>
          </cell>
          <cell r="G454">
            <v>731.93799999999999</v>
          </cell>
          <cell r="H454">
            <v>184.82000000000002</v>
          </cell>
          <cell r="I454">
            <v>6.72</v>
          </cell>
          <cell r="J454">
            <v>0</v>
          </cell>
          <cell r="K454">
            <v>4.2300000000000004</v>
          </cell>
          <cell r="L454">
            <v>173.87</v>
          </cell>
        </row>
        <row r="455">
          <cell r="C455" t="str">
            <v>новое строительство</v>
          </cell>
          <cell r="F455">
            <v>38.479999999999997</v>
          </cell>
          <cell r="G455">
            <v>5.65</v>
          </cell>
          <cell r="H455">
            <v>5.65</v>
          </cell>
          <cell r="I455">
            <v>1.42</v>
          </cell>
          <cell r="J455">
            <v>0</v>
          </cell>
          <cell r="K455">
            <v>4.2300000000000004</v>
          </cell>
          <cell r="L455">
            <v>0</v>
          </cell>
        </row>
        <row r="456">
          <cell r="C456" t="str">
            <v>модернизация и реконструкция</v>
          </cell>
          <cell r="F456">
            <v>1403.2</v>
          </cell>
          <cell r="G456">
            <v>720.98800000000006</v>
          </cell>
          <cell r="H456">
            <v>173.87</v>
          </cell>
          <cell r="I456">
            <v>0</v>
          </cell>
          <cell r="J456">
            <v>0</v>
          </cell>
          <cell r="K456">
            <v>0</v>
          </cell>
          <cell r="L456">
            <v>173.87</v>
          </cell>
        </row>
        <row r="457">
          <cell r="C457" t="str">
            <v>другие направления</v>
          </cell>
          <cell r="F457">
            <v>5.3</v>
          </cell>
          <cell r="G457">
            <v>5.3</v>
          </cell>
          <cell r="H457">
            <v>5.3</v>
          </cell>
          <cell r="I457">
            <v>5.3</v>
          </cell>
          <cell r="J457">
            <v>0</v>
          </cell>
          <cell r="K457">
            <v>0</v>
          </cell>
          <cell r="L457">
            <v>0</v>
          </cell>
        </row>
        <row r="458">
          <cell r="C458" t="str">
            <v>Республиканский дорожный фонд</v>
          </cell>
          <cell r="F458">
            <v>1403.2</v>
          </cell>
          <cell r="G458">
            <v>720.98800000000006</v>
          </cell>
          <cell r="H458">
            <v>173.87</v>
          </cell>
          <cell r="I458">
            <v>0</v>
          </cell>
          <cell r="J458">
            <v>0</v>
          </cell>
          <cell r="K458">
            <v>0</v>
          </cell>
          <cell r="L458">
            <v>173.87</v>
          </cell>
        </row>
        <row r="459">
          <cell r="C459" t="str">
            <v>модернизация и реконструкция</v>
          </cell>
          <cell r="F459">
            <v>1403.2</v>
          </cell>
          <cell r="G459">
            <v>720.98800000000006</v>
          </cell>
          <cell r="H459">
            <v>173.87</v>
          </cell>
          <cell r="I459">
            <v>0</v>
          </cell>
          <cell r="J459">
            <v>0</v>
          </cell>
          <cell r="K459">
            <v>0</v>
          </cell>
          <cell r="L459">
            <v>173.87</v>
          </cell>
        </row>
        <row r="460">
          <cell r="B460">
            <v>385</v>
          </cell>
          <cell r="C460" t="str">
            <v>Развитие региональных автомобильных дорог. Фаза 2</v>
          </cell>
          <cell r="D460" t="str">
            <v>222 км</v>
          </cell>
          <cell r="E460" t="str">
            <v>2010-2017 гг.</v>
          </cell>
          <cell r="F460">
            <v>485</v>
          </cell>
          <cell r="G460">
            <v>192.03</v>
          </cell>
          <cell r="H460">
            <v>50</v>
          </cell>
          <cell r="L460">
            <v>50</v>
          </cell>
          <cell r="M460" t="str">
            <v xml:space="preserve">Постановление Президента Республики Узбекистан 
от 06.03.2015г. №ПП-2313 </v>
          </cell>
        </row>
        <row r="461">
          <cell r="C461" t="str">
            <v>в том числе по траншам:</v>
          </cell>
        </row>
        <row r="462">
          <cell r="B462" t="str">
            <v>385.1</v>
          </cell>
          <cell r="C462" t="str">
            <v>2 транш (Реконструкция 85 км автодороги А-380 "Гузар-Бухара-Нукус-Бейнеу" на участке 355-440 км)</v>
          </cell>
          <cell r="D462" t="str">
            <v>85 км</v>
          </cell>
          <cell r="E462" t="str">
            <v>2012-2017 гг.</v>
          </cell>
          <cell r="F462">
            <v>240</v>
          </cell>
          <cell r="G462">
            <v>144.51</v>
          </cell>
          <cell r="H462">
            <v>50</v>
          </cell>
          <cell r="L462">
            <v>50</v>
          </cell>
          <cell r="M462" t="str">
            <v xml:space="preserve">Постановление Президента Республики Узбекистан 
от 06.03.2015г. №ПП-2313 </v>
          </cell>
        </row>
        <row r="463">
          <cell r="B463">
            <v>386</v>
          </cell>
          <cell r="C463" t="str">
            <v>Развитие региональных автомобильных дорог. Фаза 3</v>
          </cell>
          <cell r="D463" t="str">
            <v>220 км</v>
          </cell>
          <cell r="E463" t="str">
            <v>2011-2018 гг.</v>
          </cell>
          <cell r="F463">
            <v>500</v>
          </cell>
          <cell r="G463">
            <v>231.09</v>
          </cell>
          <cell r="H463">
            <v>25</v>
          </cell>
          <cell r="L463">
            <v>25</v>
          </cell>
          <cell r="M463" t="str">
            <v xml:space="preserve">Постановление Президента Республики Узбекистан 
от 29.11.2011 г. №ПП-1654, 
от 06.03.2015г. №ПП-2313 </v>
          </cell>
        </row>
        <row r="464">
          <cell r="C464" t="str">
            <v>в том числе по траншам:</v>
          </cell>
        </row>
        <row r="465">
          <cell r="B465" t="str">
            <v>386.1</v>
          </cell>
          <cell r="C465" t="str">
            <v>1 транш (Реконструкция 58 км  автодороги А-373 "Ташкент-Ош" на горном участке, проходящем через перевал "Камчик")</v>
          </cell>
          <cell r="D465" t="str">
            <v>58 км</v>
          </cell>
          <cell r="E465" t="str">
            <v>2012-2017 гг.</v>
          </cell>
          <cell r="F465">
            <v>161.35</v>
          </cell>
          <cell r="G465">
            <v>42.74</v>
          </cell>
          <cell r="H465">
            <v>20</v>
          </cell>
          <cell r="L465">
            <v>20</v>
          </cell>
          <cell r="M465" t="str">
            <v xml:space="preserve">Постановление Президента Республики Узбекистан от 12.06.2012 г. №ПП-1773,
от 06.03.2015г. №ПП-2313 </v>
          </cell>
        </row>
        <row r="466">
          <cell r="B466" t="str">
            <v>386.2</v>
          </cell>
          <cell r="C466" t="str">
            <v xml:space="preserve">2 транш (Реконструкция 75 км  автодороги 4Р-112 "Фаргона халка йули") </v>
          </cell>
          <cell r="D466" t="str">
            <v>75  км</v>
          </cell>
          <cell r="E466" t="str">
            <v>2013-2017 гг.</v>
          </cell>
          <cell r="F466">
            <v>188.65</v>
          </cell>
          <cell r="G466">
            <v>188.35</v>
          </cell>
          <cell r="H466">
            <v>5</v>
          </cell>
          <cell r="L466">
            <v>5</v>
          </cell>
          <cell r="M466" t="str">
            <v xml:space="preserve">Постановление Президента Республики Узбекистан 
от 07.06.2013 г. №ПП-1981, от 06.03.2015г. №ПП-2313 </v>
          </cell>
        </row>
        <row r="467">
          <cell r="B467">
            <v>387</v>
          </cell>
          <cell r="C467" t="str">
            <v>Реконструкция автодороги 4Р-87 "Гузар-Чим-Кукдала"</v>
          </cell>
          <cell r="D467" t="str">
            <v>35 км</v>
          </cell>
          <cell r="E467" t="str">
            <v>2011-2017 гг.</v>
          </cell>
          <cell r="F467">
            <v>51</v>
          </cell>
          <cell r="G467">
            <v>28.5</v>
          </cell>
          <cell r="H467">
            <v>28.5</v>
          </cell>
          <cell r="L467">
            <v>28.5</v>
          </cell>
          <cell r="M467" t="str">
            <v>Постановление Президента Республики Узбекистан
от 28.12.2011 г. №ПП-1671</v>
          </cell>
        </row>
        <row r="468">
          <cell r="B468">
            <v>388</v>
          </cell>
          <cell r="C468" t="str">
            <v>Реконструкция автодороги М-39 "Ташкент-Термез" в рамках Программы строительства Узбекской национальной автомагистрали</v>
          </cell>
          <cell r="D468" t="str">
            <v>100 км</v>
          </cell>
          <cell r="E468" t="str">
            <v>2011-2016 гг.</v>
          </cell>
          <cell r="F468">
            <v>167.2</v>
          </cell>
          <cell r="G468">
            <v>69.367999999999995</v>
          </cell>
          <cell r="H468">
            <v>69.37</v>
          </cell>
          <cell r="L468">
            <v>69.37</v>
          </cell>
          <cell r="M468" t="str">
            <v xml:space="preserve">Постановление Президента Республики Узбекистан
от 12.11.2010 г. №ПП-1433 </v>
          </cell>
        </row>
        <row r="469">
          <cell r="B469">
            <v>389</v>
          </cell>
          <cell r="C469" t="str">
            <v xml:space="preserve">Развитие региональных автодорог местного значения </v>
          </cell>
          <cell r="D469" t="str">
            <v>158 км</v>
          </cell>
          <cell r="E469" t="str">
            <v>2016-2019 гг.</v>
          </cell>
          <cell r="F469">
            <v>200</v>
          </cell>
          <cell r="G469">
            <v>200</v>
          </cell>
          <cell r="H469">
            <v>1</v>
          </cell>
          <cell r="L469">
            <v>1</v>
          </cell>
          <cell r="M469" t="str">
            <v xml:space="preserve">Постановление Президента Республики Узбекистан 
от 06.03.2015г. №ПП-2313 </v>
          </cell>
        </row>
        <row r="470">
          <cell r="C470" t="str">
            <v>Государственный налоговый комитет</v>
          </cell>
          <cell r="F470">
            <v>5.3</v>
          </cell>
          <cell r="G470">
            <v>5.3</v>
          </cell>
          <cell r="H470">
            <v>5.3</v>
          </cell>
          <cell r="I470">
            <v>5.3</v>
          </cell>
          <cell r="J470">
            <v>0</v>
          </cell>
          <cell r="K470">
            <v>0</v>
          </cell>
          <cell r="L470">
            <v>0</v>
          </cell>
        </row>
        <row r="471">
          <cell r="C471" t="str">
            <v>другие направления</v>
          </cell>
          <cell r="F471">
            <v>5.3</v>
          </cell>
          <cell r="G471">
            <v>5.3</v>
          </cell>
          <cell r="H471">
            <v>5.3</v>
          </cell>
          <cell r="I471">
            <v>5.3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390</v>
          </cell>
          <cell r="C472" t="str">
            <v>Модернизации комплекса информационных систем «Солиқ» и его дальнейшая интеграция для предоставления интерактивных услуг в сфере налогообложения</v>
          </cell>
          <cell r="D472" t="str">
            <v>объект</v>
          </cell>
          <cell r="E472" t="str">
            <v>2016-2017 гг.</v>
          </cell>
          <cell r="F472">
            <v>5.3</v>
          </cell>
          <cell r="G472">
            <v>5.3</v>
          </cell>
          <cell r="H472">
            <v>5.3</v>
          </cell>
          <cell r="I472">
            <v>5.3</v>
          </cell>
          <cell r="M472" t="str">
            <v>Постановление Президента Республики Узбекистан 
от 27.06.2013 г. №ПП-1989</v>
          </cell>
        </row>
        <row r="473">
          <cell r="C473" t="str">
            <v>Хокимият Навоийской области</v>
          </cell>
          <cell r="F473">
            <v>3.8</v>
          </cell>
          <cell r="G473">
            <v>0.5</v>
          </cell>
          <cell r="H473">
            <v>0.5</v>
          </cell>
          <cell r="I473">
            <v>0</v>
          </cell>
          <cell r="J473">
            <v>0</v>
          </cell>
          <cell r="K473">
            <v>0.5</v>
          </cell>
          <cell r="L473">
            <v>0</v>
          </cell>
        </row>
        <row r="474">
          <cell r="C474" t="str">
            <v>новое строительство</v>
          </cell>
          <cell r="F474">
            <v>3.8</v>
          </cell>
          <cell r="G474">
            <v>0.5</v>
          </cell>
          <cell r="H474">
            <v>0.5</v>
          </cell>
          <cell r="I474">
            <v>0</v>
          </cell>
          <cell r="J474">
            <v>0</v>
          </cell>
          <cell r="K474">
            <v>0.5</v>
          </cell>
          <cell r="L474">
            <v>0</v>
          </cell>
        </row>
        <row r="475">
          <cell r="B475">
            <v>391</v>
          </cell>
          <cell r="C475" t="str">
            <v>Организация производства мобильных телефонов, планшетных компьютеров, ноутбуков и телевизоров на ИП "Uz-Hong-Kong" (СИЭЗ "Навоий") (II этап)</v>
          </cell>
          <cell r="D475" t="str">
            <v>мобил.телефоны - 900 тыс.шт., планшеты - 50 тыс.шт., ноутбуки - 60 тыс. шт., телевизоры - 100 тыс. шт.</v>
          </cell>
          <cell r="E475" t="str">
            <v>2014-2016 гг.</v>
          </cell>
          <cell r="F475">
            <v>3.8</v>
          </cell>
          <cell r="G475">
            <v>0.5</v>
          </cell>
          <cell r="H475">
            <v>0.5</v>
          </cell>
          <cell r="K475">
            <v>0.5</v>
          </cell>
          <cell r="M475" t="str">
            <v>Протокол Админсовета 
СИЭЗ "Навои" от 16.10.2013г. №23</v>
          </cell>
        </row>
        <row r="476">
          <cell r="C476" t="str">
            <v>Хокимият Джизакской области</v>
          </cell>
          <cell r="F476">
            <v>34.68</v>
          </cell>
          <cell r="G476">
            <v>5.15</v>
          </cell>
          <cell r="H476">
            <v>5.15</v>
          </cell>
          <cell r="I476">
            <v>1.42</v>
          </cell>
          <cell r="J476">
            <v>0</v>
          </cell>
          <cell r="K476">
            <v>3.73</v>
          </cell>
          <cell r="L476">
            <v>0</v>
          </cell>
        </row>
        <row r="477">
          <cell r="C477" t="str">
            <v>новое строительство</v>
          </cell>
          <cell r="F477">
            <v>34.68</v>
          </cell>
          <cell r="G477">
            <v>5.15</v>
          </cell>
          <cell r="H477">
            <v>5.15</v>
          </cell>
          <cell r="I477">
            <v>1.42</v>
          </cell>
          <cell r="J477">
            <v>0</v>
          </cell>
          <cell r="K477">
            <v>3.73</v>
          </cell>
          <cell r="L477">
            <v>0</v>
          </cell>
        </row>
        <row r="478">
          <cell r="B478">
            <v>392</v>
          </cell>
          <cell r="C478" t="str">
            <v>Организация производства широкого ассортимента электроустановочных и электротехнических изделий (ООО "Beek Elektro") (СИЗ "Джизак")</v>
          </cell>
          <cell r="D478" t="str">
            <v>5,2 млн.шт.</v>
          </cell>
          <cell r="E478" t="str">
            <v>2015-2016 гг.</v>
          </cell>
          <cell r="F478">
            <v>1.08</v>
          </cell>
          <cell r="G478">
            <v>0.64999999999999991</v>
          </cell>
          <cell r="H478">
            <v>0.64999999999999991</v>
          </cell>
          <cell r="I478">
            <v>0.35</v>
          </cell>
          <cell r="K478">
            <v>0.3</v>
          </cell>
          <cell r="M478" t="str">
            <v>Протокол Админсовета 
СИЗ "Джизак"  от 28.08.2015г. №14</v>
          </cell>
        </row>
        <row r="479">
          <cell r="B479">
            <v>393</v>
          </cell>
          <cell r="C479" t="str">
            <v>Организация производства теплоизоляционных изделий из стекловолокна (маты, плиты и др.) на OOO "Ecoclimat" (СИЗ "Джизак")</v>
          </cell>
          <cell r="D479" t="str">
            <v>10 тыс.тн.</v>
          </cell>
          <cell r="E479" t="str">
            <v>2015-2016 гг.</v>
          </cell>
          <cell r="F479">
            <v>7</v>
          </cell>
          <cell r="G479">
            <v>2.5</v>
          </cell>
          <cell r="H479">
            <v>2.5</v>
          </cell>
          <cell r="I479">
            <v>1.07</v>
          </cell>
          <cell r="K479">
            <v>1.43</v>
          </cell>
          <cell r="M479" t="str">
            <v>Протокол Админсовета 
СИЗ "Джизак" от 28.10.2014г. №10</v>
          </cell>
        </row>
        <row r="480">
          <cell r="B480">
            <v>394</v>
          </cell>
          <cell r="C480" t="str">
            <v>Организация производства широкого ассортимента современной электротехнической продукции (СП "Roison White Goods") II этап (СИЗ "Джизак")</v>
          </cell>
          <cell r="D480" t="str">
            <v>650 тыс.шт</v>
          </cell>
          <cell r="E480" t="str">
            <v xml:space="preserve">2014-2016 гг. </v>
          </cell>
          <cell r="F480">
            <v>26.6</v>
          </cell>
          <cell r="G480">
            <v>2</v>
          </cell>
          <cell r="H480">
            <v>2</v>
          </cell>
          <cell r="K480">
            <v>2</v>
          </cell>
          <cell r="M480" t="str">
            <v>Протокол Админсовета 
СИЗ "Джизак"  от 17.07.2015г. №13</v>
          </cell>
        </row>
        <row r="481">
          <cell r="B481" t="str">
            <v>*</v>
          </cell>
          <cell r="C481" t="str">
            <v>Окончательная стоимость и источники финансирования проектов подлежит уточнению по результатам утверждения ПТЭО/ТЭО проектов и проведения тендерных торгов.</v>
          </cell>
        </row>
        <row r="482">
          <cell r="B482" t="str">
            <v>**</v>
          </cell>
          <cell r="C482" t="str">
            <v xml:space="preserve">Иностранные кредиты под гарантию Правительства, кредиты коммерческих банков, лизинг и др. </v>
          </cell>
        </row>
        <row r="484">
          <cell r="E484" t="str">
            <v>Постановления Президента Республики Узбекистан от</v>
          </cell>
          <cell r="F484">
            <v>42363</v>
          </cell>
          <cell r="G484" t="str">
            <v>г.  № ПП -</v>
          </cell>
          <cell r="H484">
            <v>2458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F16" sqref="F16"/>
    </sheetView>
  </sheetViews>
  <sheetFormatPr defaultRowHeight="12.75"/>
  <cols>
    <col min="1" max="1" width="53.28515625" style="181" customWidth="1"/>
    <col min="2" max="2" width="23.7109375" style="181" customWidth="1"/>
    <col min="3" max="16384" width="9.140625" style="181"/>
  </cols>
  <sheetData>
    <row r="2" spans="1:2" ht="24" customHeight="1">
      <c r="A2" s="263" t="s">
        <v>91</v>
      </c>
      <c r="B2" s="263"/>
    </row>
    <row r="3" spans="1:2" ht="82.5" customHeight="1">
      <c r="A3" s="261" t="s">
        <v>116</v>
      </c>
      <c r="B3" s="262"/>
    </row>
    <row r="4" spans="1:2" s="187" customFormat="1">
      <c r="A4" s="186" t="s">
        <v>92</v>
      </c>
    </row>
    <row r="5" spans="1:2">
      <c r="A5" s="182"/>
    </row>
    <row r="6" spans="1:2">
      <c r="A6" s="183" t="s">
        <v>93</v>
      </c>
      <c r="B6" s="184" t="s">
        <v>117</v>
      </c>
    </row>
    <row r="7" spans="1:2">
      <c r="A7" s="183" t="s">
        <v>94</v>
      </c>
      <c r="B7" s="184" t="s">
        <v>95</v>
      </c>
    </row>
    <row r="8" spans="1:2">
      <c r="A8" s="183" t="s">
        <v>96</v>
      </c>
      <c r="B8" s="184" t="s">
        <v>118</v>
      </c>
    </row>
    <row r="9" spans="1:2">
      <c r="A9" s="183" t="s">
        <v>97</v>
      </c>
      <c r="B9" s="184" t="s">
        <v>119</v>
      </c>
    </row>
    <row r="10" spans="1:2">
      <c r="A10" s="183"/>
      <c r="B10" s="184"/>
    </row>
    <row r="11" spans="1:2" ht="38.25" customHeight="1">
      <c r="A11" s="264" t="s">
        <v>120</v>
      </c>
      <c r="B11" s="264"/>
    </row>
    <row r="12" spans="1:2">
      <c r="A12" s="182"/>
    </row>
    <row r="13" spans="1:2">
      <c r="A13" s="183" t="s">
        <v>98</v>
      </c>
      <c r="B13" s="185" t="s">
        <v>121</v>
      </c>
    </row>
    <row r="14" spans="1:2">
      <c r="A14" s="183" t="s">
        <v>97</v>
      </c>
      <c r="B14" s="184" t="s">
        <v>122</v>
      </c>
    </row>
    <row r="15" spans="1:2">
      <c r="A15" s="182"/>
    </row>
    <row r="16" spans="1:2">
      <c r="A16" s="182"/>
    </row>
    <row r="17" spans="1:1">
      <c r="A17" s="182"/>
    </row>
  </sheetData>
  <mergeCells count="3">
    <mergeCell ref="A3:B3"/>
    <mergeCell ref="A2:B2"/>
    <mergeCell ref="A11:B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view="pageBreakPreview" zoomScale="40" zoomScaleNormal="70" zoomScaleSheetLayoutView="40" zoomScalePageLayoutView="60" workbookViewId="0">
      <pane ySplit="6" topLeftCell="A7" activePane="bottomLeft" state="frozen"/>
      <selection pane="bottomLeft" activeCell="B11" sqref="B11"/>
    </sheetView>
  </sheetViews>
  <sheetFormatPr defaultRowHeight="23.25"/>
  <cols>
    <col min="1" max="1" width="6.140625" style="80" customWidth="1"/>
    <col min="2" max="2" width="63.140625" style="80" customWidth="1"/>
    <col min="3" max="3" width="22.5703125" style="155" customWidth="1"/>
    <col min="4" max="4" width="19.5703125" style="179" customWidth="1"/>
    <col min="5" max="5" width="22" style="179" customWidth="1"/>
    <col min="6" max="6" width="19.85546875" style="180" customWidth="1"/>
    <col min="7" max="7" width="25.140625" style="155" customWidth="1"/>
    <col min="8" max="8" width="26.7109375" style="155" customWidth="1"/>
    <col min="9" max="9" width="28.42578125" style="155" customWidth="1"/>
    <col min="10" max="10" width="25.140625" style="155" customWidth="1"/>
    <col min="11" max="11" width="9.140625" style="80"/>
    <col min="12" max="12" width="16.42578125" style="80" customWidth="1"/>
    <col min="13" max="17" width="9.140625" style="80"/>
    <col min="18" max="18" width="11" style="80" customWidth="1"/>
    <col min="19" max="16384" width="9.140625" style="80"/>
  </cols>
  <sheetData>
    <row r="1" spans="1:11" s="191" customFormat="1">
      <c r="A1" s="197"/>
      <c r="B1" s="197"/>
      <c r="C1" s="198"/>
      <c r="D1" s="199"/>
      <c r="E1" s="199"/>
      <c r="F1" s="200"/>
      <c r="G1" s="198"/>
      <c r="H1" s="198"/>
      <c r="I1" s="198"/>
      <c r="J1" s="198"/>
      <c r="K1" s="193"/>
    </row>
    <row r="2" spans="1:11" s="188" customFormat="1" ht="78.75" customHeight="1">
      <c r="A2" s="306" t="s">
        <v>126</v>
      </c>
      <c r="B2" s="306"/>
      <c r="C2" s="306"/>
      <c r="D2" s="306"/>
      <c r="E2" s="306"/>
      <c r="F2" s="306"/>
      <c r="G2" s="306"/>
      <c r="H2" s="306"/>
      <c r="I2" s="306"/>
      <c r="J2" s="306"/>
      <c r="K2" s="194"/>
    </row>
    <row r="3" spans="1:11" s="188" customFormat="1" ht="23.25" customHeight="1">
      <c r="A3" s="332" t="s">
        <v>127</v>
      </c>
      <c r="B3" s="332"/>
      <c r="C3" s="332"/>
      <c r="D3" s="332"/>
      <c r="E3" s="332"/>
      <c r="F3" s="332"/>
      <c r="G3" s="332"/>
      <c r="H3" s="332"/>
      <c r="I3" s="332"/>
      <c r="J3" s="332"/>
      <c r="K3" s="194"/>
    </row>
    <row r="4" spans="1:11" s="188" customFormat="1" ht="27" customHeight="1" thickBot="1">
      <c r="A4" s="201"/>
      <c r="B4" s="201"/>
      <c r="C4" s="201"/>
      <c r="D4" s="201"/>
      <c r="E4" s="201"/>
      <c r="F4" s="201"/>
      <c r="G4" s="201"/>
      <c r="H4" s="201"/>
      <c r="I4" s="201"/>
      <c r="J4" s="333" t="s">
        <v>128</v>
      </c>
      <c r="K4" s="194"/>
    </row>
    <row r="5" spans="1:11" s="189" customFormat="1" ht="41.25" customHeight="1">
      <c r="A5" s="272" t="s">
        <v>1</v>
      </c>
      <c r="B5" s="334" t="s">
        <v>129</v>
      </c>
      <c r="C5" s="335" t="s">
        <v>130</v>
      </c>
      <c r="D5" s="336" t="s">
        <v>131</v>
      </c>
      <c r="E5" s="336" t="s">
        <v>132</v>
      </c>
      <c r="F5" s="334" t="s">
        <v>133</v>
      </c>
      <c r="G5" s="334" t="s">
        <v>134</v>
      </c>
      <c r="H5" s="334" t="s">
        <v>135</v>
      </c>
      <c r="I5" s="272" t="s">
        <v>136</v>
      </c>
      <c r="J5" s="338" t="s">
        <v>137</v>
      </c>
    </row>
    <row r="6" spans="1:11" s="189" customFormat="1" ht="76.5" customHeight="1">
      <c r="A6" s="272"/>
      <c r="B6" s="307"/>
      <c r="C6" s="308"/>
      <c r="D6" s="310"/>
      <c r="E6" s="310"/>
      <c r="F6" s="307"/>
      <c r="G6" s="314"/>
      <c r="H6" s="307"/>
      <c r="I6" s="272"/>
      <c r="J6" s="339"/>
    </row>
    <row r="7" spans="1:11" s="191" customFormat="1" ht="44.25" customHeight="1">
      <c r="A7" s="252"/>
      <c r="B7" s="252" t="s">
        <v>138</v>
      </c>
      <c r="C7" s="206">
        <f>SUM(C8:C16)</f>
        <v>13673.5</v>
      </c>
      <c r="D7" s="206"/>
      <c r="E7" s="206"/>
      <c r="F7" s="206"/>
      <c r="G7" s="206">
        <f t="shared" ref="G7:I7" si="0">SUM(G8:G16)</f>
        <v>2236.3919999999998</v>
      </c>
      <c r="H7" s="206">
        <f t="shared" si="0"/>
        <v>375.52499999999998</v>
      </c>
      <c r="I7" s="206">
        <f t="shared" si="0"/>
        <v>379.12831598412697</v>
      </c>
      <c r="J7" s="259">
        <f>I7/H7*100</f>
        <v>100.95954090516663</v>
      </c>
    </row>
    <row r="8" spans="1:11" ht="96" customHeight="1">
      <c r="A8" s="253">
        <v>1</v>
      </c>
      <c r="B8" s="340" t="s">
        <v>139</v>
      </c>
      <c r="C8" s="177">
        <v>4620.3999999999996</v>
      </c>
      <c r="D8" s="196" t="s">
        <v>158</v>
      </c>
      <c r="E8" s="196" t="s">
        <v>148</v>
      </c>
      <c r="F8" s="196" t="s">
        <v>150</v>
      </c>
      <c r="G8" s="251">
        <v>1179.047</v>
      </c>
      <c r="H8" s="196">
        <v>250.42500000000001</v>
      </c>
      <c r="I8" s="196">
        <v>266.17851928571423</v>
      </c>
      <c r="J8" s="260">
        <f>I8/H8*100</f>
        <v>106.29071350133341</v>
      </c>
    </row>
    <row r="9" spans="1:11" ht="97.5" customHeight="1">
      <c r="A9" s="253">
        <v>2</v>
      </c>
      <c r="B9" s="258" t="s">
        <v>140</v>
      </c>
      <c r="C9" s="177">
        <v>2550</v>
      </c>
      <c r="D9" s="196" t="s">
        <v>158</v>
      </c>
      <c r="E9" s="196" t="s">
        <v>149</v>
      </c>
      <c r="F9" s="196" t="s">
        <v>151</v>
      </c>
      <c r="G9" s="251">
        <v>392</v>
      </c>
      <c r="H9" s="196">
        <v>15</v>
      </c>
      <c r="I9" s="196">
        <v>21.442359</v>
      </c>
      <c r="J9" s="260">
        <f t="shared" ref="J9:J16" si="1">I9/H9*100</f>
        <v>142.94906</v>
      </c>
    </row>
    <row r="10" spans="1:11" ht="105.75" customHeight="1">
      <c r="A10" s="253">
        <v>3</v>
      </c>
      <c r="B10" s="258" t="s">
        <v>141</v>
      </c>
      <c r="C10" s="177">
        <v>5300</v>
      </c>
      <c r="D10" s="196" t="s">
        <v>158</v>
      </c>
      <c r="E10" s="196" t="s">
        <v>148</v>
      </c>
      <c r="F10" s="196" t="s">
        <v>152</v>
      </c>
      <c r="G10" s="251">
        <v>190</v>
      </c>
      <c r="H10" s="196"/>
      <c r="I10" s="196">
        <v>8.2509999999999994</v>
      </c>
      <c r="J10" s="260"/>
    </row>
    <row r="11" spans="1:11" ht="87.75" customHeight="1">
      <c r="A11" s="253">
        <v>4</v>
      </c>
      <c r="B11" s="178" t="s">
        <v>142</v>
      </c>
      <c r="C11" s="177">
        <v>458.6</v>
      </c>
      <c r="D11" s="196" t="s">
        <v>159</v>
      </c>
      <c r="E11" s="196" t="s">
        <v>166</v>
      </c>
      <c r="F11" s="196" t="s">
        <v>153</v>
      </c>
      <c r="G11" s="251">
        <v>40</v>
      </c>
      <c r="H11" s="196">
        <v>7.5</v>
      </c>
      <c r="I11" s="196">
        <v>9.210437698412699</v>
      </c>
      <c r="J11" s="260">
        <f t="shared" si="1"/>
        <v>122.80583597883599</v>
      </c>
      <c r="K11" s="80" t="s">
        <v>43</v>
      </c>
    </row>
    <row r="12" spans="1:11" ht="87.75" customHeight="1" thickBot="1">
      <c r="A12" s="253">
        <v>5</v>
      </c>
      <c r="B12" s="341" t="s">
        <v>143</v>
      </c>
      <c r="C12" s="177">
        <v>102.9</v>
      </c>
      <c r="D12" s="196" t="s">
        <v>160</v>
      </c>
      <c r="E12" s="196" t="s">
        <v>165</v>
      </c>
      <c r="F12" s="196" t="s">
        <v>154</v>
      </c>
      <c r="G12" s="251">
        <v>15</v>
      </c>
      <c r="H12" s="196"/>
      <c r="I12" s="196"/>
      <c r="J12" s="260"/>
    </row>
    <row r="13" spans="1:11" ht="87.75" customHeight="1">
      <c r="A13" s="253">
        <v>6</v>
      </c>
      <c r="B13" s="178" t="s">
        <v>144</v>
      </c>
      <c r="C13" s="177">
        <v>450</v>
      </c>
      <c r="D13" s="196" t="s">
        <v>161</v>
      </c>
      <c r="E13" s="196" t="s">
        <v>124</v>
      </c>
      <c r="F13" s="196" t="s">
        <v>155</v>
      </c>
      <c r="G13" s="251">
        <v>282.64499999999998</v>
      </c>
      <c r="H13" s="196">
        <v>100.6</v>
      </c>
      <c r="I13" s="196">
        <v>71.3</v>
      </c>
      <c r="J13" s="260">
        <f t="shared" si="1"/>
        <v>70.874751491053672</v>
      </c>
    </row>
    <row r="14" spans="1:11" ht="87.75" customHeight="1">
      <c r="A14" s="253">
        <v>7</v>
      </c>
      <c r="B14" s="178" t="s">
        <v>145</v>
      </c>
      <c r="C14" s="177">
        <v>99.9</v>
      </c>
      <c r="D14" s="196" t="s">
        <v>158</v>
      </c>
      <c r="E14" s="196" t="s">
        <v>164</v>
      </c>
      <c r="F14" s="196" t="s">
        <v>156</v>
      </c>
      <c r="G14" s="251">
        <v>51</v>
      </c>
      <c r="H14" s="196"/>
      <c r="I14" s="196">
        <v>1.85</v>
      </c>
      <c r="J14" s="260"/>
    </row>
    <row r="15" spans="1:11" ht="87.75" customHeight="1">
      <c r="A15" s="253">
        <v>8</v>
      </c>
      <c r="B15" s="178" t="s">
        <v>146</v>
      </c>
      <c r="C15" s="177">
        <v>75</v>
      </c>
      <c r="D15" s="196" t="s">
        <v>162</v>
      </c>
      <c r="E15" s="196" t="s">
        <v>125</v>
      </c>
      <c r="F15" s="196" t="s">
        <v>155</v>
      </c>
      <c r="G15" s="251">
        <v>70</v>
      </c>
      <c r="H15" s="196"/>
      <c r="I15" s="196"/>
      <c r="J15" s="260"/>
    </row>
    <row r="16" spans="1:11" s="74" customFormat="1" ht="99.75" customHeight="1">
      <c r="A16" s="253">
        <v>9</v>
      </c>
      <c r="B16" s="178" t="s">
        <v>147</v>
      </c>
      <c r="C16" s="177">
        <v>16.7</v>
      </c>
      <c r="D16" s="196" t="s">
        <v>163</v>
      </c>
      <c r="E16" s="196" t="s">
        <v>123</v>
      </c>
      <c r="F16" s="196" t="s">
        <v>157</v>
      </c>
      <c r="G16" s="251">
        <v>16.7</v>
      </c>
      <c r="H16" s="196">
        <v>2</v>
      </c>
      <c r="I16" s="196">
        <v>0.89600000000000002</v>
      </c>
      <c r="J16" s="260">
        <f t="shared" si="1"/>
        <v>44.800000000000004</v>
      </c>
    </row>
    <row r="25" spans="4:6" s="80" customFormat="1">
      <c r="D25" s="180"/>
      <c r="E25" s="180"/>
      <c r="F25" s="180"/>
    </row>
    <row r="26" spans="4:6" s="80" customFormat="1">
      <c r="D26" s="180"/>
      <c r="E26" s="180"/>
      <c r="F26" s="180"/>
    </row>
    <row r="27" spans="4:6" s="80" customFormat="1">
      <c r="D27" s="180"/>
      <c r="E27" s="180"/>
      <c r="F27" s="180"/>
    </row>
  </sheetData>
  <mergeCells count="12">
    <mergeCell ref="J5:J6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5" type="noConversion"/>
  <printOptions horizontalCentered="1"/>
  <pageMargins left="0" right="0" top="0.55118110236220474" bottom="0" header="0" footer="0"/>
  <pageSetup paperSize="9" scale="4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D559-5601-46F4-8925-6F58BB6C87A5}">
  <dimension ref="A1:K27"/>
  <sheetViews>
    <sheetView tabSelected="1" view="pageBreakPreview" zoomScaleNormal="70" zoomScaleSheetLayoutView="100" zoomScalePageLayoutView="60" workbookViewId="0">
      <pane ySplit="6" topLeftCell="A7" activePane="bottomLeft" state="frozen"/>
      <selection pane="bottomLeft" activeCell="H5" sqref="H5:H6"/>
    </sheetView>
  </sheetViews>
  <sheetFormatPr defaultRowHeight="23.25"/>
  <cols>
    <col min="1" max="1" width="6.140625" style="80" customWidth="1"/>
    <col min="2" max="2" width="63.140625" style="80" customWidth="1"/>
    <col min="3" max="3" width="22.5703125" style="155" customWidth="1"/>
    <col min="4" max="4" width="19.5703125" style="179" customWidth="1"/>
    <col min="5" max="5" width="22" style="179" customWidth="1"/>
    <col min="6" max="6" width="19.85546875" style="180" customWidth="1"/>
    <col min="7" max="7" width="25.140625" style="155" customWidth="1"/>
    <col min="8" max="8" width="26.7109375" style="155" customWidth="1"/>
    <col min="9" max="9" width="28.42578125" style="155" customWidth="1"/>
    <col min="10" max="10" width="25.140625" style="155" customWidth="1"/>
    <col min="11" max="11" width="9.140625" style="80"/>
    <col min="12" max="12" width="16.42578125" style="80" customWidth="1"/>
    <col min="13" max="17" width="9.140625" style="80"/>
    <col min="18" max="18" width="11" style="80" customWidth="1"/>
    <col min="19" max="16384" width="9.140625" style="80"/>
  </cols>
  <sheetData>
    <row r="1" spans="1:11" s="191" customFormat="1">
      <c r="A1" s="197"/>
      <c r="B1" s="197"/>
      <c r="C1" s="198"/>
      <c r="D1" s="199"/>
      <c r="E1" s="199"/>
      <c r="F1" s="200"/>
      <c r="G1" s="198"/>
      <c r="H1" s="198"/>
      <c r="I1" s="198"/>
      <c r="J1" s="198"/>
      <c r="K1" s="193"/>
    </row>
    <row r="2" spans="1:11" s="188" customFormat="1" ht="78.75" customHeight="1">
      <c r="A2" s="344" t="s">
        <v>171</v>
      </c>
      <c r="B2" s="344"/>
      <c r="C2" s="344"/>
      <c r="D2" s="344"/>
      <c r="E2" s="344"/>
      <c r="F2" s="344"/>
      <c r="G2" s="344"/>
      <c r="H2" s="344"/>
      <c r="I2" s="344"/>
      <c r="J2" s="344"/>
      <c r="K2" s="194"/>
    </row>
    <row r="3" spans="1:11" s="188" customFormat="1" ht="23.25" customHeight="1">
      <c r="A3" s="332" t="s">
        <v>168</v>
      </c>
      <c r="B3" s="332"/>
      <c r="C3" s="332"/>
      <c r="D3" s="332"/>
      <c r="E3" s="332"/>
      <c r="F3" s="332"/>
      <c r="G3" s="332"/>
      <c r="H3" s="332"/>
      <c r="I3" s="332"/>
      <c r="J3" s="332"/>
      <c r="K3" s="194"/>
    </row>
    <row r="4" spans="1:11" s="188" customFormat="1" ht="27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342" t="s">
        <v>71</v>
      </c>
      <c r="K4" s="194"/>
    </row>
    <row r="5" spans="1:11" s="189" customFormat="1" ht="41.25" customHeight="1">
      <c r="A5" s="272" t="s">
        <v>1</v>
      </c>
      <c r="B5" s="337" t="s">
        <v>80</v>
      </c>
      <c r="C5" s="336" t="s">
        <v>3</v>
      </c>
      <c r="D5" s="336" t="s">
        <v>79</v>
      </c>
      <c r="E5" s="336" t="s">
        <v>78</v>
      </c>
      <c r="F5" s="337" t="s">
        <v>44</v>
      </c>
      <c r="G5" s="334" t="s">
        <v>167</v>
      </c>
      <c r="H5" s="334" t="s">
        <v>169</v>
      </c>
      <c r="I5" s="272" t="s">
        <v>170</v>
      </c>
      <c r="J5" s="338" t="s">
        <v>99</v>
      </c>
    </row>
    <row r="6" spans="1:11" s="189" customFormat="1" ht="76.5" customHeight="1">
      <c r="A6" s="272"/>
      <c r="B6" s="314"/>
      <c r="C6" s="310"/>
      <c r="D6" s="310"/>
      <c r="E6" s="310"/>
      <c r="F6" s="314"/>
      <c r="G6" s="314"/>
      <c r="H6" s="307"/>
      <c r="I6" s="272"/>
      <c r="J6" s="339"/>
    </row>
    <row r="7" spans="1:11" s="191" customFormat="1" ht="44.25" customHeight="1">
      <c r="A7" s="256"/>
      <c r="B7" s="343" t="s">
        <v>100</v>
      </c>
      <c r="C7" s="206">
        <f>SUM(C8:C16)</f>
        <v>13673.5</v>
      </c>
      <c r="D7" s="206"/>
      <c r="E7" s="206"/>
      <c r="F7" s="206"/>
      <c r="G7" s="206">
        <f t="shared" ref="G7:I7" si="0">SUM(G8:G16)</f>
        <v>2236.3919999999998</v>
      </c>
      <c r="H7" s="206">
        <f t="shared" si="0"/>
        <v>375.52499999999998</v>
      </c>
      <c r="I7" s="206">
        <f t="shared" si="0"/>
        <v>379.12831598412697</v>
      </c>
      <c r="J7" s="259">
        <f>I7/H7*100</f>
        <v>100.95954090516663</v>
      </c>
    </row>
    <row r="8" spans="1:11" ht="96" customHeight="1">
      <c r="A8" s="257">
        <v>1</v>
      </c>
      <c r="B8" s="345" t="s">
        <v>90</v>
      </c>
      <c r="C8" s="177">
        <v>4620.3999999999996</v>
      </c>
      <c r="D8" s="196" t="s">
        <v>158</v>
      </c>
      <c r="E8" s="196" t="s">
        <v>148</v>
      </c>
      <c r="F8" s="196" t="s">
        <v>150</v>
      </c>
      <c r="G8" s="255">
        <v>1179.047</v>
      </c>
      <c r="H8" s="196">
        <v>250.42500000000001</v>
      </c>
      <c r="I8" s="196">
        <v>266.17851928571423</v>
      </c>
      <c r="J8" s="260">
        <f>I8/H8*100</f>
        <v>106.29071350133341</v>
      </c>
    </row>
    <row r="9" spans="1:11" ht="97.5" customHeight="1">
      <c r="A9" s="257">
        <v>2</v>
      </c>
      <c r="B9" s="258" t="s">
        <v>172</v>
      </c>
      <c r="C9" s="177">
        <v>2550</v>
      </c>
      <c r="D9" s="196" t="s">
        <v>158</v>
      </c>
      <c r="E9" s="196" t="s">
        <v>149</v>
      </c>
      <c r="F9" s="196" t="s">
        <v>151</v>
      </c>
      <c r="G9" s="255">
        <v>392</v>
      </c>
      <c r="H9" s="196">
        <v>15</v>
      </c>
      <c r="I9" s="196">
        <v>21.442359</v>
      </c>
      <c r="J9" s="260">
        <f t="shared" ref="J9:J16" si="1">I9/H9*100</f>
        <v>142.94906</v>
      </c>
    </row>
    <row r="10" spans="1:11" ht="105.75" customHeight="1">
      <c r="A10" s="257">
        <v>3</v>
      </c>
      <c r="B10" s="258" t="s">
        <v>141</v>
      </c>
      <c r="C10" s="177">
        <v>5300</v>
      </c>
      <c r="D10" s="196" t="s">
        <v>158</v>
      </c>
      <c r="E10" s="196" t="s">
        <v>148</v>
      </c>
      <c r="F10" s="196" t="s">
        <v>152</v>
      </c>
      <c r="G10" s="255">
        <v>190</v>
      </c>
      <c r="H10" s="196"/>
      <c r="I10" s="196">
        <v>8.2509999999999994</v>
      </c>
      <c r="J10" s="260"/>
    </row>
    <row r="11" spans="1:11" ht="87.75" customHeight="1">
      <c r="A11" s="257">
        <v>4</v>
      </c>
      <c r="B11" s="347" t="s">
        <v>89</v>
      </c>
      <c r="C11" s="177">
        <v>458.6</v>
      </c>
      <c r="D11" s="196" t="s">
        <v>159</v>
      </c>
      <c r="E11" s="348" t="s">
        <v>85</v>
      </c>
      <c r="F11" s="196" t="s">
        <v>153</v>
      </c>
      <c r="G11" s="255">
        <v>40</v>
      </c>
      <c r="H11" s="196">
        <v>7.5</v>
      </c>
      <c r="I11" s="196">
        <v>9.210437698412699</v>
      </c>
      <c r="J11" s="260">
        <f t="shared" si="1"/>
        <v>122.80583597883599</v>
      </c>
      <c r="K11" s="80" t="s">
        <v>43</v>
      </c>
    </row>
    <row r="12" spans="1:11" ht="87.75" customHeight="1">
      <c r="A12" s="257">
        <v>5</v>
      </c>
      <c r="B12" s="346" t="s">
        <v>106</v>
      </c>
      <c r="C12" s="177">
        <v>102.9</v>
      </c>
      <c r="D12" s="196" t="s">
        <v>160</v>
      </c>
      <c r="E12" s="348" t="s">
        <v>108</v>
      </c>
      <c r="F12" s="196" t="s">
        <v>154</v>
      </c>
      <c r="G12" s="255">
        <v>15</v>
      </c>
      <c r="H12" s="196"/>
      <c r="I12" s="196"/>
      <c r="J12" s="260"/>
    </row>
    <row r="13" spans="1:11" ht="87.75" customHeight="1">
      <c r="A13" s="257">
        <v>6</v>
      </c>
      <c r="B13" s="178" t="s">
        <v>144</v>
      </c>
      <c r="C13" s="177">
        <v>450</v>
      </c>
      <c r="D13" s="196" t="s">
        <v>161</v>
      </c>
      <c r="E13" s="196" t="s">
        <v>124</v>
      </c>
      <c r="F13" s="196" t="s">
        <v>155</v>
      </c>
      <c r="G13" s="255">
        <v>282.64499999999998</v>
      </c>
      <c r="H13" s="196">
        <v>100.6</v>
      </c>
      <c r="I13" s="196">
        <v>71.3</v>
      </c>
      <c r="J13" s="260">
        <f t="shared" si="1"/>
        <v>70.874751491053672</v>
      </c>
    </row>
    <row r="14" spans="1:11" ht="87.75" customHeight="1">
      <c r="A14" s="257">
        <v>7</v>
      </c>
      <c r="B14" s="178" t="s">
        <v>145</v>
      </c>
      <c r="C14" s="177">
        <v>99.9</v>
      </c>
      <c r="D14" s="196" t="s">
        <v>158</v>
      </c>
      <c r="E14" s="196" t="s">
        <v>164</v>
      </c>
      <c r="F14" s="196" t="s">
        <v>156</v>
      </c>
      <c r="G14" s="255">
        <v>51</v>
      </c>
      <c r="H14" s="196"/>
      <c r="I14" s="196">
        <v>1.85</v>
      </c>
      <c r="J14" s="260"/>
    </row>
    <row r="15" spans="1:11" ht="87.75" customHeight="1">
      <c r="A15" s="257">
        <v>8</v>
      </c>
      <c r="B15" s="178" t="s">
        <v>146</v>
      </c>
      <c r="C15" s="177">
        <v>75</v>
      </c>
      <c r="D15" s="196" t="s">
        <v>162</v>
      </c>
      <c r="E15" s="196" t="s">
        <v>125</v>
      </c>
      <c r="F15" s="196" t="s">
        <v>155</v>
      </c>
      <c r="G15" s="255">
        <v>70</v>
      </c>
      <c r="H15" s="196"/>
      <c r="I15" s="196"/>
      <c r="J15" s="260"/>
    </row>
    <row r="16" spans="1:11" s="74" customFormat="1" ht="99.75" customHeight="1">
      <c r="A16" s="257">
        <v>9</v>
      </c>
      <c r="B16" s="178" t="s">
        <v>147</v>
      </c>
      <c r="C16" s="177">
        <v>16.7</v>
      </c>
      <c r="D16" s="196" t="s">
        <v>163</v>
      </c>
      <c r="E16" s="196" t="s">
        <v>123</v>
      </c>
      <c r="F16" s="196" t="s">
        <v>157</v>
      </c>
      <c r="G16" s="255">
        <v>16.7</v>
      </c>
      <c r="H16" s="196">
        <v>2</v>
      </c>
      <c r="I16" s="196">
        <v>0.89600000000000002</v>
      </c>
      <c r="J16" s="260">
        <f t="shared" si="1"/>
        <v>44.800000000000004</v>
      </c>
    </row>
    <row r="25" spans="4:6" s="80" customFormat="1">
      <c r="D25" s="180"/>
      <c r="E25" s="180"/>
      <c r="F25" s="180"/>
    </row>
    <row r="26" spans="4:6" s="80" customFormat="1">
      <c r="D26" s="180"/>
      <c r="E26" s="180"/>
      <c r="F26" s="180"/>
    </row>
    <row r="27" spans="4:6" s="80" customFormat="1">
      <c r="D27" s="180"/>
      <c r="E27" s="180"/>
      <c r="F27" s="180"/>
    </row>
  </sheetData>
  <mergeCells count="12">
    <mergeCell ref="I5:I6"/>
    <mergeCell ref="J5:J6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" right="0" top="0.55118110236220474" bottom="0" header="0" footer="0"/>
  <pageSetup paperSize="9" scale="4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1FB34-F204-48C4-8F88-9EC9DC751053}">
  <dimension ref="A1:K27"/>
  <sheetViews>
    <sheetView view="pageBreakPreview" zoomScale="90" zoomScaleNormal="70" zoomScaleSheetLayoutView="90" zoomScalePageLayoutView="60" workbookViewId="0">
      <pane ySplit="6" topLeftCell="A11" activePane="bottomLeft" state="frozen"/>
      <selection pane="bottomLeft" activeCell="E12" sqref="E12"/>
    </sheetView>
  </sheetViews>
  <sheetFormatPr defaultRowHeight="23.25"/>
  <cols>
    <col min="1" max="1" width="6.140625" style="80" customWidth="1"/>
    <col min="2" max="2" width="63.140625" style="80" customWidth="1"/>
    <col min="3" max="3" width="22.5703125" style="155" customWidth="1"/>
    <col min="4" max="4" width="19.5703125" style="179" customWidth="1"/>
    <col min="5" max="5" width="22" style="179" customWidth="1"/>
    <col min="6" max="6" width="19.85546875" style="180" customWidth="1"/>
    <col min="7" max="7" width="25.140625" style="155" customWidth="1"/>
    <col min="8" max="8" width="26.7109375" style="155" customWidth="1"/>
    <col min="9" max="9" width="28.42578125" style="155" customWidth="1"/>
    <col min="10" max="10" width="25.140625" style="155" customWidth="1"/>
    <col min="11" max="11" width="9.140625" style="80"/>
    <col min="12" max="12" width="16.42578125" style="80" customWidth="1"/>
    <col min="13" max="17" width="9.140625" style="80"/>
    <col min="18" max="18" width="11" style="80" customWidth="1"/>
    <col min="19" max="16384" width="9.140625" style="80"/>
  </cols>
  <sheetData>
    <row r="1" spans="1:11" s="191" customFormat="1">
      <c r="A1" s="197"/>
      <c r="B1" s="197"/>
      <c r="C1" s="198"/>
      <c r="D1" s="199"/>
      <c r="E1" s="199"/>
      <c r="F1" s="200"/>
      <c r="G1" s="198"/>
      <c r="H1" s="198"/>
      <c r="I1" s="198"/>
      <c r="J1" s="198"/>
      <c r="K1" s="193"/>
    </row>
    <row r="2" spans="1:11" s="188" customFormat="1" ht="78.75" customHeight="1">
      <c r="A2" s="306" t="s">
        <v>126</v>
      </c>
      <c r="B2" s="306"/>
      <c r="C2" s="306"/>
      <c r="D2" s="306"/>
      <c r="E2" s="306"/>
      <c r="F2" s="306"/>
      <c r="G2" s="306"/>
      <c r="H2" s="306"/>
      <c r="I2" s="306"/>
      <c r="J2" s="306"/>
      <c r="K2" s="194"/>
    </row>
    <row r="3" spans="1:11" s="188" customFormat="1" ht="23.25" customHeight="1">
      <c r="A3" s="332" t="s">
        <v>127</v>
      </c>
      <c r="B3" s="332"/>
      <c r="C3" s="332"/>
      <c r="D3" s="332"/>
      <c r="E3" s="332"/>
      <c r="F3" s="332"/>
      <c r="G3" s="332"/>
      <c r="H3" s="332"/>
      <c r="I3" s="332"/>
      <c r="J3" s="332"/>
      <c r="K3" s="194"/>
    </row>
    <row r="4" spans="1:11" s="188" customFormat="1" ht="27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333" t="s">
        <v>128</v>
      </c>
      <c r="K4" s="194"/>
    </row>
    <row r="5" spans="1:11" s="189" customFormat="1" ht="41.25" customHeight="1">
      <c r="A5" s="272" t="s">
        <v>1</v>
      </c>
      <c r="B5" s="334" t="s">
        <v>129</v>
      </c>
      <c r="C5" s="335" t="s">
        <v>130</v>
      </c>
      <c r="D5" s="336" t="s">
        <v>131</v>
      </c>
      <c r="E5" s="336" t="s">
        <v>132</v>
      </c>
      <c r="F5" s="334" t="s">
        <v>133</v>
      </c>
      <c r="G5" s="334" t="s">
        <v>134</v>
      </c>
      <c r="H5" s="334" t="s">
        <v>135</v>
      </c>
      <c r="I5" s="272" t="s">
        <v>136</v>
      </c>
      <c r="J5" s="338" t="s">
        <v>137</v>
      </c>
    </row>
    <row r="6" spans="1:11" s="189" customFormat="1" ht="76.5" customHeight="1">
      <c r="A6" s="272"/>
      <c r="B6" s="307"/>
      <c r="C6" s="308"/>
      <c r="D6" s="310"/>
      <c r="E6" s="310"/>
      <c r="F6" s="307"/>
      <c r="G6" s="314"/>
      <c r="H6" s="307"/>
      <c r="I6" s="272"/>
      <c r="J6" s="339"/>
    </row>
    <row r="7" spans="1:11" s="191" customFormat="1" ht="44.25" customHeight="1">
      <c r="A7" s="256"/>
      <c r="B7" s="256" t="s">
        <v>138</v>
      </c>
      <c r="C7" s="206">
        <f>SUM(C8:C16)</f>
        <v>13673.5</v>
      </c>
      <c r="D7" s="206"/>
      <c r="E7" s="206"/>
      <c r="F7" s="206"/>
      <c r="G7" s="206">
        <f t="shared" ref="G7:I7" si="0">SUM(G8:G16)</f>
        <v>2236.3919999999998</v>
      </c>
      <c r="H7" s="206">
        <f t="shared" si="0"/>
        <v>375.52499999999998</v>
      </c>
      <c r="I7" s="206">
        <f t="shared" si="0"/>
        <v>379.12831598412697</v>
      </c>
      <c r="J7" s="259">
        <f>I7/H7*100</f>
        <v>100.95954090516663</v>
      </c>
    </row>
    <row r="8" spans="1:11" ht="96" customHeight="1">
      <c r="A8" s="257">
        <v>1</v>
      </c>
      <c r="B8" s="340" t="s">
        <v>139</v>
      </c>
      <c r="C8" s="177">
        <v>4620.3999999999996</v>
      </c>
      <c r="D8" s="196" t="s">
        <v>158</v>
      </c>
      <c r="E8" s="196" t="s">
        <v>148</v>
      </c>
      <c r="F8" s="196" t="s">
        <v>150</v>
      </c>
      <c r="G8" s="255">
        <v>1179.047</v>
      </c>
      <c r="H8" s="196">
        <v>250.42500000000001</v>
      </c>
      <c r="I8" s="196">
        <v>266.17851928571423</v>
      </c>
      <c r="J8" s="260">
        <f>I8/H8*100</f>
        <v>106.29071350133341</v>
      </c>
    </row>
    <row r="9" spans="1:11" ht="97.5" customHeight="1">
      <c r="A9" s="257">
        <v>2</v>
      </c>
      <c r="B9" s="258" t="s">
        <v>140</v>
      </c>
      <c r="C9" s="177">
        <v>2550</v>
      </c>
      <c r="D9" s="196" t="s">
        <v>158</v>
      </c>
      <c r="E9" s="196" t="s">
        <v>149</v>
      </c>
      <c r="F9" s="196" t="s">
        <v>151</v>
      </c>
      <c r="G9" s="255">
        <v>392</v>
      </c>
      <c r="H9" s="196">
        <v>15</v>
      </c>
      <c r="I9" s="196">
        <v>21.442359</v>
      </c>
      <c r="J9" s="260">
        <f t="shared" ref="J9:J16" si="1">I9/H9*100</f>
        <v>142.94906</v>
      </c>
    </row>
    <row r="10" spans="1:11" ht="105.75" customHeight="1">
      <c r="A10" s="257">
        <v>3</v>
      </c>
      <c r="B10" s="258" t="s">
        <v>141</v>
      </c>
      <c r="C10" s="177">
        <v>5300</v>
      </c>
      <c r="D10" s="196" t="s">
        <v>158</v>
      </c>
      <c r="E10" s="196" t="s">
        <v>148</v>
      </c>
      <c r="F10" s="196" t="s">
        <v>152</v>
      </c>
      <c r="G10" s="255">
        <v>190</v>
      </c>
      <c r="H10" s="196"/>
      <c r="I10" s="196">
        <v>8.2509999999999994</v>
      </c>
      <c r="J10" s="260"/>
    </row>
    <row r="11" spans="1:11" ht="87.75" customHeight="1">
      <c r="A11" s="257">
        <v>4</v>
      </c>
      <c r="B11" s="347" t="s">
        <v>89</v>
      </c>
      <c r="C11" s="177">
        <v>458.6</v>
      </c>
      <c r="D11" s="196" t="s">
        <v>159</v>
      </c>
      <c r="E11" s="348" t="s">
        <v>85</v>
      </c>
      <c r="F11" s="196" t="s">
        <v>153</v>
      </c>
      <c r="G11" s="255">
        <v>40</v>
      </c>
      <c r="H11" s="196">
        <v>7.5</v>
      </c>
      <c r="I11" s="196">
        <v>9.210437698412699</v>
      </c>
      <c r="J11" s="260">
        <f t="shared" si="1"/>
        <v>122.80583597883599</v>
      </c>
      <c r="K11" s="80" t="s">
        <v>43</v>
      </c>
    </row>
    <row r="12" spans="1:11" ht="87.75" customHeight="1">
      <c r="A12" s="257">
        <v>5</v>
      </c>
      <c r="B12" s="346" t="s">
        <v>106</v>
      </c>
      <c r="C12" s="177">
        <v>102.9</v>
      </c>
      <c r="D12" s="196" t="s">
        <v>160</v>
      </c>
      <c r="E12" s="348" t="s">
        <v>108</v>
      </c>
      <c r="F12" s="196" t="s">
        <v>154</v>
      </c>
      <c r="G12" s="255">
        <v>15</v>
      </c>
      <c r="H12" s="196"/>
      <c r="I12" s="196"/>
      <c r="J12" s="260"/>
    </row>
    <row r="13" spans="1:11" ht="87.75" customHeight="1">
      <c r="A13" s="257">
        <v>6</v>
      </c>
      <c r="B13" s="178" t="s">
        <v>144</v>
      </c>
      <c r="C13" s="177">
        <v>450</v>
      </c>
      <c r="D13" s="196" t="s">
        <v>161</v>
      </c>
      <c r="E13" s="196" t="s">
        <v>124</v>
      </c>
      <c r="F13" s="196" t="s">
        <v>155</v>
      </c>
      <c r="G13" s="255">
        <v>282.64499999999998</v>
      </c>
      <c r="H13" s="196">
        <v>100.6</v>
      </c>
      <c r="I13" s="196">
        <v>71.3</v>
      </c>
      <c r="J13" s="260">
        <f t="shared" si="1"/>
        <v>70.874751491053672</v>
      </c>
    </row>
    <row r="14" spans="1:11" ht="87.75" customHeight="1">
      <c r="A14" s="257">
        <v>7</v>
      </c>
      <c r="B14" s="178" t="s">
        <v>145</v>
      </c>
      <c r="C14" s="177">
        <v>99.9</v>
      </c>
      <c r="D14" s="196" t="s">
        <v>158</v>
      </c>
      <c r="E14" s="196" t="s">
        <v>164</v>
      </c>
      <c r="F14" s="196" t="s">
        <v>156</v>
      </c>
      <c r="G14" s="255">
        <v>51</v>
      </c>
      <c r="H14" s="196"/>
      <c r="I14" s="196">
        <v>1.85</v>
      </c>
      <c r="J14" s="260"/>
    </row>
    <row r="15" spans="1:11" ht="87.75" customHeight="1">
      <c r="A15" s="257">
        <v>8</v>
      </c>
      <c r="B15" s="178" t="s">
        <v>146</v>
      </c>
      <c r="C15" s="177">
        <v>75</v>
      </c>
      <c r="D15" s="196" t="s">
        <v>162</v>
      </c>
      <c r="E15" s="196" t="s">
        <v>125</v>
      </c>
      <c r="F15" s="196" t="s">
        <v>155</v>
      </c>
      <c r="G15" s="255">
        <v>70</v>
      </c>
      <c r="H15" s="196"/>
      <c r="I15" s="196"/>
      <c r="J15" s="260"/>
    </row>
    <row r="16" spans="1:11" s="74" customFormat="1" ht="99.75" customHeight="1">
      <c r="A16" s="257">
        <v>9</v>
      </c>
      <c r="B16" s="178" t="s">
        <v>147</v>
      </c>
      <c r="C16" s="177">
        <v>16.7</v>
      </c>
      <c r="D16" s="196" t="s">
        <v>163</v>
      </c>
      <c r="E16" s="196" t="s">
        <v>123</v>
      </c>
      <c r="F16" s="196" t="s">
        <v>157</v>
      </c>
      <c r="G16" s="255">
        <v>16.7</v>
      </c>
      <c r="H16" s="196">
        <v>2</v>
      </c>
      <c r="I16" s="196">
        <v>0.89600000000000002</v>
      </c>
      <c r="J16" s="260">
        <f t="shared" si="1"/>
        <v>44.800000000000004</v>
      </c>
    </row>
    <row r="25" spans="4:6" s="80" customFormat="1">
      <c r="D25" s="180"/>
      <c r="E25" s="180"/>
      <c r="F25" s="180"/>
    </row>
    <row r="26" spans="4:6" s="80" customFormat="1">
      <c r="D26" s="180"/>
      <c r="E26" s="180"/>
      <c r="F26" s="180"/>
    </row>
    <row r="27" spans="4:6" s="80" customFormat="1">
      <c r="D27" s="180"/>
      <c r="E27" s="180"/>
      <c r="F27" s="180"/>
    </row>
  </sheetData>
  <mergeCells count="12">
    <mergeCell ref="I5:I6"/>
    <mergeCell ref="J5:J6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" right="0" top="0.55118110236220474" bottom="0" header="0" footer="0"/>
  <pageSetup paperSize="9" scale="4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view="pageBreakPreview" zoomScale="70" zoomScaleNormal="70" zoomScaleSheetLayoutView="70" zoomScalePageLayoutView="60" workbookViewId="0">
      <pane ySplit="5" topLeftCell="A6" activePane="bottomLeft" state="frozen"/>
      <selection pane="bottomLeft" activeCell="H6" sqref="H6:I9"/>
    </sheetView>
  </sheetViews>
  <sheetFormatPr defaultRowHeight="23.25" outlineLevelRow="1"/>
  <cols>
    <col min="1" max="1" width="6.140625" style="209" customWidth="1"/>
    <col min="2" max="2" width="63.140625" style="209" customWidth="1"/>
    <col min="3" max="3" width="21.140625" style="236" customWidth="1"/>
    <col min="4" max="4" width="21" style="236" customWidth="1"/>
    <col min="5" max="5" width="23.5703125" style="236" customWidth="1"/>
    <col min="6" max="6" width="19.85546875" style="209" customWidth="1"/>
    <col min="7" max="7" width="21" style="236" customWidth="1"/>
    <col min="8" max="8" width="26.85546875" style="236" customWidth="1"/>
    <col min="9" max="9" width="23.5703125" style="236" customWidth="1"/>
    <col min="10" max="10" width="25.42578125" style="236" customWidth="1"/>
    <col min="11" max="11" width="9.140625" style="209"/>
    <col min="12" max="12" width="16.42578125" style="209" customWidth="1"/>
    <col min="13" max="17" width="9.140625" style="209"/>
    <col min="18" max="18" width="11" style="209" customWidth="1"/>
    <col min="19" max="16384" width="9.140625" style="209"/>
  </cols>
  <sheetData>
    <row r="1" spans="1:11" s="238" customFormat="1" ht="92.25" customHeight="1">
      <c r="A1" s="266" t="s">
        <v>103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s="238" customFormat="1" ht="37.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</row>
    <row r="3" spans="1:11" s="238" customFormat="1" ht="31.5" customHeight="1" thickBot="1">
      <c r="A3" s="239"/>
      <c r="B3" s="239"/>
      <c r="C3" s="239"/>
      <c r="D3" s="239"/>
      <c r="E3" s="239"/>
      <c r="F3" s="239"/>
      <c r="G3" s="239"/>
      <c r="H3" s="239"/>
      <c r="I3" s="239"/>
      <c r="J3" s="202" t="s">
        <v>71</v>
      </c>
    </row>
    <row r="4" spans="1:11" s="238" customFormat="1" ht="96.75" customHeight="1">
      <c r="A4" s="240" t="s">
        <v>1</v>
      </c>
      <c r="B4" s="241" t="s">
        <v>80</v>
      </c>
      <c r="C4" s="242" t="s">
        <v>3</v>
      </c>
      <c r="D4" s="242" t="s">
        <v>79</v>
      </c>
      <c r="E4" s="242" t="s">
        <v>78</v>
      </c>
      <c r="F4" s="241" t="s">
        <v>44</v>
      </c>
      <c r="G4" s="242" t="s">
        <v>113</v>
      </c>
      <c r="H4" s="242" t="s">
        <v>114</v>
      </c>
      <c r="I4" s="242" t="s">
        <v>115</v>
      </c>
      <c r="J4" s="243" t="s">
        <v>99</v>
      </c>
    </row>
    <row r="5" spans="1:11" ht="42.75" customHeight="1">
      <c r="A5" s="244"/>
      <c r="B5" s="245" t="s">
        <v>100</v>
      </c>
      <c r="C5" s="206">
        <f>C6+C7+C8+C9</f>
        <v>5182.2999999999993</v>
      </c>
      <c r="D5" s="206"/>
      <c r="E5" s="206"/>
      <c r="F5" s="206"/>
      <c r="G5" s="206">
        <f t="shared" ref="G5" si="0">G6+G7+G8+G9</f>
        <v>1106.6699999999998</v>
      </c>
      <c r="H5" s="206">
        <f>H6+H7+H8+H9</f>
        <v>1106.6699999999998</v>
      </c>
      <c r="I5" s="206">
        <f>I6+I7+I8+I9</f>
        <v>1128.2274891726643</v>
      </c>
      <c r="J5" s="203">
        <f>I5/H5*100</f>
        <v>101.94796002174671</v>
      </c>
    </row>
    <row r="6" spans="1:11" ht="132.75" customHeight="1">
      <c r="A6" s="204">
        <v>1</v>
      </c>
      <c r="B6" s="205" t="s">
        <v>90</v>
      </c>
      <c r="C6" s="177">
        <v>4620.3999999999996</v>
      </c>
      <c r="D6" s="207" t="s">
        <v>83</v>
      </c>
      <c r="E6" s="207" t="s">
        <v>86</v>
      </c>
      <c r="F6" s="207" t="s">
        <v>112</v>
      </c>
      <c r="G6" s="207">
        <v>1088</v>
      </c>
      <c r="H6" s="196">
        <v>1088</v>
      </c>
      <c r="I6" s="196">
        <v>1106.1838057695049</v>
      </c>
      <c r="J6" s="190">
        <f>I6/H6*100</f>
        <v>101.67130567734421</v>
      </c>
    </row>
    <row r="7" spans="1:11" ht="132.75" customHeight="1">
      <c r="A7" s="204">
        <v>2</v>
      </c>
      <c r="B7" s="205" t="s">
        <v>107</v>
      </c>
      <c r="C7" s="177">
        <v>0.4</v>
      </c>
      <c r="D7" s="207" t="s">
        <v>104</v>
      </c>
      <c r="E7" s="207" t="s">
        <v>109</v>
      </c>
      <c r="F7" s="207" t="s">
        <v>111</v>
      </c>
      <c r="G7" s="207">
        <v>0.08</v>
      </c>
      <c r="H7" s="196">
        <v>0.08</v>
      </c>
      <c r="I7" s="196">
        <v>0.105427973791597</v>
      </c>
      <c r="J7" s="190">
        <f>I7/H7*100</f>
        <v>131.78496723949624</v>
      </c>
    </row>
    <row r="8" spans="1:11" ht="132.75" customHeight="1">
      <c r="A8" s="204">
        <v>3</v>
      </c>
      <c r="B8" s="210" t="s">
        <v>89</v>
      </c>
      <c r="C8" s="177">
        <v>458.6</v>
      </c>
      <c r="D8" s="207" t="s">
        <v>84</v>
      </c>
      <c r="E8" s="207" t="s">
        <v>85</v>
      </c>
      <c r="F8" s="207" t="s">
        <v>105</v>
      </c>
      <c r="G8" s="207">
        <v>18.559999999999999</v>
      </c>
      <c r="H8" s="196">
        <v>18.559999999999999</v>
      </c>
      <c r="I8" s="196">
        <v>21.820164453821508</v>
      </c>
      <c r="J8" s="190">
        <f t="shared" ref="J8:J9" si="1">I8/H8*100</f>
        <v>117.56554123826244</v>
      </c>
      <c r="K8" s="209" t="s">
        <v>43</v>
      </c>
    </row>
    <row r="9" spans="1:11" ht="156" customHeight="1" thickBot="1">
      <c r="A9" s="204">
        <v>4</v>
      </c>
      <c r="B9" s="211" t="s">
        <v>106</v>
      </c>
      <c r="C9" s="192">
        <v>102.9</v>
      </c>
      <c r="D9" s="269"/>
      <c r="E9" s="207" t="s">
        <v>108</v>
      </c>
      <c r="F9" s="212" t="s">
        <v>110</v>
      </c>
      <c r="G9" s="250">
        <v>0.03</v>
      </c>
      <c r="H9" s="195">
        <v>0.03</v>
      </c>
      <c r="I9" s="195">
        <v>0.118090975546219</v>
      </c>
      <c r="J9" s="190">
        <f t="shared" si="1"/>
        <v>393.63658515406337</v>
      </c>
    </row>
    <row r="10" spans="1:11" ht="132.75" hidden="1" customHeight="1" outlineLevel="1" thickBot="1">
      <c r="A10" s="204"/>
      <c r="B10" s="213" t="s">
        <v>81</v>
      </c>
      <c r="C10" s="207"/>
      <c r="D10" s="269"/>
      <c r="E10" s="207" t="s">
        <v>101</v>
      </c>
      <c r="F10" s="212" t="s">
        <v>102</v>
      </c>
      <c r="G10" s="207"/>
      <c r="H10" s="207"/>
      <c r="I10" s="207"/>
      <c r="J10" s="208" t="e">
        <f t="shared" ref="J10:J24" si="2">I10/H10*100</f>
        <v>#DIV/0!</v>
      </c>
    </row>
    <row r="11" spans="1:11" ht="132.75" hidden="1" customHeight="1" outlineLevel="1">
      <c r="A11" s="204"/>
      <c r="B11" s="211" t="s">
        <v>11</v>
      </c>
      <c r="C11" s="207">
        <v>20.3</v>
      </c>
      <c r="D11" s="269"/>
      <c r="E11" s="207" t="s">
        <v>101</v>
      </c>
      <c r="F11" s="212" t="s">
        <v>102</v>
      </c>
      <c r="G11" s="207">
        <v>14.1</v>
      </c>
      <c r="H11" s="207"/>
      <c r="I11" s="207"/>
      <c r="J11" s="208" t="e">
        <f t="shared" si="2"/>
        <v>#DIV/0!</v>
      </c>
    </row>
    <row r="12" spans="1:11" ht="132.75" hidden="1" customHeight="1" outlineLevel="1">
      <c r="A12" s="204"/>
      <c r="B12" s="211" t="s">
        <v>12</v>
      </c>
      <c r="C12" s="207">
        <v>14.2</v>
      </c>
      <c r="D12" s="269"/>
      <c r="E12" s="207" t="s">
        <v>101</v>
      </c>
      <c r="F12" s="212" t="s">
        <v>102</v>
      </c>
      <c r="G12" s="207"/>
      <c r="H12" s="207"/>
      <c r="I12" s="207"/>
      <c r="J12" s="208" t="e">
        <f t="shared" si="2"/>
        <v>#DIV/0!</v>
      </c>
    </row>
    <row r="13" spans="1:11" ht="132.75" hidden="1" customHeight="1" outlineLevel="1">
      <c r="A13" s="214"/>
      <c r="B13" s="215" t="s">
        <v>13</v>
      </c>
      <c r="C13" s="212">
        <v>37</v>
      </c>
      <c r="D13" s="270"/>
      <c r="E13" s="212" t="s">
        <v>101</v>
      </c>
      <c r="F13" s="212" t="s">
        <v>102</v>
      </c>
      <c r="G13" s="212"/>
      <c r="H13" s="212"/>
      <c r="I13" s="212"/>
      <c r="J13" s="208" t="e">
        <f t="shared" si="2"/>
        <v>#DIV/0!</v>
      </c>
    </row>
    <row r="14" spans="1:11" ht="132.75" hidden="1" customHeight="1" collapsed="1">
      <c r="A14" s="216">
        <v>4</v>
      </c>
      <c r="B14" s="217" t="s">
        <v>82</v>
      </c>
      <c r="C14" s="218">
        <f>SUM(C16:C17)</f>
        <v>124.6</v>
      </c>
      <c r="D14" s="267" t="s">
        <v>88</v>
      </c>
      <c r="E14" s="267" t="s">
        <v>87</v>
      </c>
      <c r="F14" s="267" t="s">
        <v>26</v>
      </c>
      <c r="G14" s="218"/>
      <c r="H14" s="218"/>
      <c r="I14" s="218"/>
      <c r="J14" s="208" t="e">
        <f t="shared" si="2"/>
        <v>#DIV/0!</v>
      </c>
    </row>
    <row r="15" spans="1:11" ht="32.25" hidden="1" customHeight="1" outlineLevel="1">
      <c r="A15" s="219"/>
      <c r="B15" s="220" t="s">
        <v>81</v>
      </c>
      <c r="C15" s="221"/>
      <c r="D15" s="267"/>
      <c r="E15" s="267"/>
      <c r="F15" s="267"/>
      <c r="G15" s="222"/>
      <c r="H15" s="222"/>
      <c r="I15" s="221"/>
      <c r="J15" s="208" t="e">
        <f t="shared" si="2"/>
        <v>#DIV/0!</v>
      </c>
    </row>
    <row r="16" spans="1:11" ht="32.25" hidden="1" customHeight="1" outlineLevel="1">
      <c r="A16" s="219"/>
      <c r="B16" s="217" t="s">
        <v>11</v>
      </c>
      <c r="C16" s="221">
        <v>19.5</v>
      </c>
      <c r="D16" s="267"/>
      <c r="E16" s="267"/>
      <c r="F16" s="267"/>
      <c r="G16" s="222">
        <v>8.1</v>
      </c>
      <c r="H16" s="222"/>
      <c r="I16" s="221">
        <v>5.4802990825688097E-2</v>
      </c>
      <c r="J16" s="208" t="e">
        <f t="shared" si="2"/>
        <v>#DIV/0!</v>
      </c>
    </row>
    <row r="17" spans="1:10" ht="23.25" hidden="1" customHeight="1" outlineLevel="1">
      <c r="A17" s="223"/>
      <c r="B17" s="224" t="s">
        <v>12</v>
      </c>
      <c r="C17" s="225">
        <v>105.1</v>
      </c>
      <c r="D17" s="268"/>
      <c r="E17" s="268"/>
      <c r="F17" s="268"/>
      <c r="G17" s="226"/>
      <c r="H17" s="226"/>
      <c r="I17" s="225"/>
      <c r="J17" s="208" t="e">
        <f t="shared" si="2"/>
        <v>#DIV/0!</v>
      </c>
    </row>
    <row r="18" spans="1:10" hidden="1" collapsed="1">
      <c r="A18" s="227"/>
      <c r="B18" s="265" t="s">
        <v>77</v>
      </c>
      <c r="C18" s="265"/>
      <c r="D18" s="265"/>
      <c r="E18" s="265"/>
      <c r="F18" s="265"/>
      <c r="G18" s="228"/>
      <c r="H18" s="228"/>
      <c r="I18" s="228"/>
      <c r="J18" s="208" t="e">
        <f t="shared" si="2"/>
        <v>#DIV/0!</v>
      </c>
    </row>
    <row r="19" spans="1:10" ht="22.5" hidden="1" customHeight="1">
      <c r="A19" s="227"/>
      <c r="B19" s="229" t="s">
        <v>76</v>
      </c>
      <c r="C19" s="230"/>
      <c r="D19" s="230"/>
      <c r="E19" s="230"/>
      <c r="F19" s="229"/>
      <c r="G19" s="228"/>
      <c r="H19" s="228"/>
      <c r="I19" s="228"/>
      <c r="J19" s="208" t="e">
        <f t="shared" si="2"/>
        <v>#DIV/0!</v>
      </c>
    </row>
    <row r="20" spans="1:10" ht="21" hidden="1" customHeight="1">
      <c r="A20" s="227"/>
      <c r="B20" s="229"/>
      <c r="C20" s="230"/>
      <c r="D20" s="230"/>
      <c r="E20" s="230"/>
      <c r="F20" s="229"/>
      <c r="G20" s="228"/>
      <c r="H20" s="228"/>
      <c r="I20" s="228"/>
      <c r="J20" s="208" t="e">
        <f t="shared" si="2"/>
        <v>#DIV/0!</v>
      </c>
    </row>
    <row r="21" spans="1:10" ht="21" hidden="1" customHeight="1">
      <c r="A21" s="227"/>
      <c r="B21" s="229"/>
      <c r="C21" s="230"/>
      <c r="D21" s="230"/>
      <c r="E21" s="230"/>
      <c r="F21" s="229"/>
      <c r="G21" s="228"/>
      <c r="H21" s="228"/>
      <c r="I21" s="228"/>
      <c r="J21" s="208" t="e">
        <f t="shared" si="2"/>
        <v>#DIV/0!</v>
      </c>
    </row>
    <row r="22" spans="1:10" s="232" customFormat="1" ht="41.25" hidden="1" customHeight="1">
      <c r="A22" s="231"/>
      <c r="C22" s="233" t="s">
        <v>74</v>
      </c>
      <c r="D22" s="233"/>
      <c r="E22" s="233"/>
      <c r="F22" s="233"/>
      <c r="I22" s="234"/>
      <c r="J22" s="208" t="e">
        <f t="shared" si="2"/>
        <v>#DIV/0!</v>
      </c>
    </row>
    <row r="23" spans="1:10" hidden="1">
      <c r="B23" s="235"/>
      <c r="C23" s="246"/>
      <c r="D23" s="246"/>
      <c r="E23" s="246"/>
      <c r="F23" s="247"/>
      <c r="J23" s="208" t="e">
        <f t="shared" si="2"/>
        <v>#DIV/0!</v>
      </c>
    </row>
    <row r="24" spans="1:10" ht="23.25" hidden="1" customHeight="1">
      <c r="B24" s="237" t="s">
        <v>75</v>
      </c>
      <c r="C24" s="248"/>
      <c r="D24" s="248"/>
      <c r="E24" s="248"/>
      <c r="F24" s="249"/>
      <c r="J24" s="208" t="e">
        <f t="shared" si="2"/>
        <v>#DIV/0!</v>
      </c>
    </row>
    <row r="37" s="209" customFormat="1"/>
    <row r="38" s="209" customFormat="1"/>
    <row r="39" s="209" customFormat="1"/>
  </sheetData>
  <mergeCells count="7">
    <mergeCell ref="B18:F18"/>
    <mergeCell ref="A1:J1"/>
    <mergeCell ref="E14:E17"/>
    <mergeCell ref="F14:F17"/>
    <mergeCell ref="D9:D13"/>
    <mergeCell ref="D14:D17"/>
    <mergeCell ref="A2:J2"/>
  </mergeCells>
  <printOptions horizontalCentered="1"/>
  <pageMargins left="0" right="0" top="0" bottom="0" header="0" footer="0"/>
  <pageSetup paperSize="8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3"/>
  <sheetViews>
    <sheetView view="pageBreakPreview" topLeftCell="A16" zoomScale="70" zoomScaleNormal="55" zoomScaleSheetLayoutView="70" zoomScalePageLayoutView="60" workbookViewId="0">
      <selection activeCell="F36" sqref="F36:F37"/>
    </sheetView>
  </sheetViews>
  <sheetFormatPr defaultRowHeight="18"/>
  <cols>
    <col min="1" max="1" width="4.42578125" style="1" customWidth="1"/>
    <col min="2" max="2" width="57.5703125" style="1" customWidth="1"/>
    <col min="3" max="3" width="14.85546875" style="18" customWidth="1"/>
    <col min="4" max="4" width="11.5703125" style="1" customWidth="1"/>
    <col min="5" max="5" width="19" style="18" customWidth="1"/>
    <col min="6" max="6" width="17.140625" style="18" customWidth="1"/>
    <col min="7" max="7" width="14" style="1" customWidth="1"/>
    <col min="8" max="8" width="16.7109375" style="18" customWidth="1"/>
    <col min="9" max="9" width="17.42578125" style="18" customWidth="1"/>
    <col min="10" max="10" width="15.7109375" style="1" customWidth="1"/>
    <col min="11" max="11" width="106" style="15" customWidth="1"/>
    <col min="12" max="12" width="17.28515625" style="1" customWidth="1"/>
    <col min="13" max="16384" width="9.140625" style="1"/>
  </cols>
  <sheetData>
    <row r="1" spans="1:11" s="4" customFormat="1" ht="42.75" customHeight="1">
      <c r="A1" s="277" t="s">
        <v>42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23.25" customHeight="1">
      <c r="A2" s="5"/>
      <c r="B2" s="6"/>
      <c r="C2" s="19"/>
      <c r="D2" s="5"/>
      <c r="E2" s="19"/>
      <c r="F2" s="19"/>
      <c r="G2" s="5"/>
      <c r="H2" s="19"/>
      <c r="I2" s="19"/>
      <c r="J2" s="5"/>
      <c r="K2" s="30" t="s">
        <v>0</v>
      </c>
    </row>
    <row r="3" spans="1:11" s="16" customFormat="1" ht="37.5" customHeight="1">
      <c r="A3" s="278" t="s">
        <v>1</v>
      </c>
      <c r="B3" s="278" t="s">
        <v>2</v>
      </c>
      <c r="C3" s="279" t="s">
        <v>3</v>
      </c>
      <c r="D3" s="278" t="s">
        <v>4</v>
      </c>
      <c r="E3" s="289" t="s">
        <v>38</v>
      </c>
      <c r="F3" s="279" t="s">
        <v>5</v>
      </c>
      <c r="G3" s="291" t="s">
        <v>40</v>
      </c>
      <c r="H3" s="289" t="s">
        <v>39</v>
      </c>
      <c r="I3" s="279" t="s">
        <v>7</v>
      </c>
      <c r="J3" s="291" t="s">
        <v>40</v>
      </c>
      <c r="K3" s="280" t="s">
        <v>8</v>
      </c>
    </row>
    <row r="4" spans="1:11" s="16" customFormat="1" ht="56.25" customHeight="1">
      <c r="A4" s="278"/>
      <c r="B4" s="278"/>
      <c r="C4" s="279"/>
      <c r="D4" s="278"/>
      <c r="E4" s="290"/>
      <c r="F4" s="279"/>
      <c r="G4" s="292"/>
      <c r="H4" s="290"/>
      <c r="I4" s="279"/>
      <c r="J4" s="292"/>
      <c r="K4" s="281"/>
    </row>
    <row r="5" spans="1:11" ht="19.5" customHeight="1">
      <c r="A5" s="31"/>
      <c r="B5" s="58" t="s">
        <v>9</v>
      </c>
      <c r="C5" s="32">
        <f>C7+C8+C9</f>
        <v>2600.2408999999998</v>
      </c>
      <c r="D5" s="291"/>
      <c r="E5" s="33">
        <f>E7+E8+E9</f>
        <v>190.95000000000002</v>
      </c>
      <c r="F5" s="33">
        <f>F7+F8+F9</f>
        <v>71.354407999999992</v>
      </c>
      <c r="G5" s="34">
        <f>IF(E5=0,"",$F5/E5*100)</f>
        <v>37.36811102382822</v>
      </c>
      <c r="H5" s="33">
        <f>H7+H8+H9</f>
        <v>258.46000000000004</v>
      </c>
      <c r="I5" s="33">
        <f>I7+I8+I9</f>
        <v>112.37039999999999</v>
      </c>
      <c r="J5" s="34">
        <f>IF(H5=0,"",$I5/H5*100)</f>
        <v>43.476901648224086</v>
      </c>
      <c r="K5" s="297" t="s">
        <v>32</v>
      </c>
    </row>
    <row r="6" spans="1:11" ht="18.75" customHeight="1">
      <c r="A6" s="35"/>
      <c r="B6" s="61" t="s">
        <v>10</v>
      </c>
      <c r="C6" s="36"/>
      <c r="D6" s="296"/>
      <c r="E6" s="37"/>
      <c r="F6" s="37"/>
      <c r="G6" s="38"/>
      <c r="H6" s="37"/>
      <c r="I6" s="37"/>
      <c r="J6" s="38"/>
      <c r="K6" s="298"/>
    </row>
    <row r="7" spans="1:11" ht="22.5" customHeight="1">
      <c r="A7" s="35"/>
      <c r="B7" s="39" t="s">
        <v>11</v>
      </c>
      <c r="C7" s="63">
        <f>SUMIFS(C10:C37,$B$10:$B$37,B7)</f>
        <v>220.6181</v>
      </c>
      <c r="D7" s="296"/>
      <c r="E7" s="40">
        <f>SUMIFS(E10:E37,$B$10:$B$37,B7)</f>
        <v>27.650000000000002</v>
      </c>
      <c r="F7" s="40">
        <f>SUMIFS(F10:F37,$B$10:$B$37,B7)</f>
        <v>15.657408000000002</v>
      </c>
      <c r="G7" s="38">
        <f>IF(E7=0,"",$F7/E7*100)</f>
        <v>56.627153707052443</v>
      </c>
      <c r="H7" s="40">
        <f>SUMIFS(H10:H37,$B$10:$B$37,B7)</f>
        <v>43.19</v>
      </c>
      <c r="I7" s="40">
        <f>SUMIFS(I10:I37,$B$10:$B$37,B7)</f>
        <v>25.6584</v>
      </c>
      <c r="J7" s="38">
        <f>IF(H7=0,"",$I7/H7*100)</f>
        <v>59.408196341745779</v>
      </c>
      <c r="K7" s="298"/>
    </row>
    <row r="8" spans="1:11" ht="18" customHeight="1">
      <c r="A8" s="35"/>
      <c r="B8" s="39" t="s">
        <v>12</v>
      </c>
      <c r="C8" s="63">
        <f>SUMIFS(C10:C37,$B$10:$B$37,B8)</f>
        <v>1940.1499999999999</v>
      </c>
      <c r="D8" s="296"/>
      <c r="E8" s="40">
        <f>SUMIFS(E10:E37,$B$10:$B$37,B8)</f>
        <v>139</v>
      </c>
      <c r="F8" s="40">
        <f>SUMIFS(F10:F37,$B$10:$B$37,B8)</f>
        <v>50.463000000000001</v>
      </c>
      <c r="G8" s="38">
        <f>IF(E8=0,"",$F8/E8*100)</f>
        <v>36.304316546762585</v>
      </c>
      <c r="H8" s="40">
        <f>SUMIFS(H10:H37,$B$10:$B$37,B8)</f>
        <v>153.4</v>
      </c>
      <c r="I8" s="40">
        <f>SUMIFS(I10:I37,$B$10:$B$37,B8)</f>
        <v>50.245999999999995</v>
      </c>
      <c r="J8" s="38">
        <f>IF(H8=0,"",$I8/H8*100)</f>
        <v>32.754889178617987</v>
      </c>
      <c r="K8" s="298"/>
    </row>
    <row r="9" spans="1:11" ht="18" customHeight="1">
      <c r="A9" s="35"/>
      <c r="B9" s="39" t="s">
        <v>13</v>
      </c>
      <c r="C9" s="64">
        <f>SUMIFS(C10:C37,$B$10:$B$37,B9)</f>
        <v>439.47280000000001</v>
      </c>
      <c r="D9" s="296"/>
      <c r="E9" s="41">
        <f>SUMIFS(E10:E37,$B$10:$B$37,B9)</f>
        <v>24.3</v>
      </c>
      <c r="F9" s="41">
        <f>SUMIFS(F10:F37,$B$10:$B$37,B9)</f>
        <v>5.234</v>
      </c>
      <c r="G9" s="38">
        <f>IF(E9=0,"",$F9/E9*100)</f>
        <v>21.539094650205762</v>
      </c>
      <c r="H9" s="41">
        <f>SUMIFS(H10:H37,$B$10:$B$37,B9)</f>
        <v>61.870000000000005</v>
      </c>
      <c r="I9" s="41">
        <f>SUMIFS(I10:I37,$B$10:$B$37,B9)</f>
        <v>36.466000000000001</v>
      </c>
      <c r="J9" s="38">
        <f>IF(H9=0,"",$I9/H9*100)</f>
        <v>58.939712299983839</v>
      </c>
      <c r="K9" s="299"/>
    </row>
    <row r="10" spans="1:11" ht="123" customHeight="1">
      <c r="A10" s="60">
        <v>1</v>
      </c>
      <c r="B10" s="42" t="s">
        <v>15</v>
      </c>
      <c r="C10" s="32">
        <f>C12+C13+C14</f>
        <v>212.8</v>
      </c>
      <c r="D10" s="276" t="s">
        <v>17</v>
      </c>
      <c r="E10" s="43">
        <f>E12+E13+E14</f>
        <v>21.2</v>
      </c>
      <c r="F10" s="33">
        <f>F12+F13+F14</f>
        <v>14.345000000000001</v>
      </c>
      <c r="G10" s="34">
        <f>IF(E10=0,"",$F10/E10*100)</f>
        <v>67.665094339622641</v>
      </c>
      <c r="H10" s="33">
        <f>H12+H13+H14</f>
        <v>130.01</v>
      </c>
      <c r="I10" s="33">
        <f>I12+I13+I14</f>
        <v>81.542000000000002</v>
      </c>
      <c r="J10" s="34">
        <f>IF(H10=0,"",$I10/H10*100)</f>
        <v>62.719790785324214</v>
      </c>
      <c r="K10" s="273" t="s">
        <v>25</v>
      </c>
    </row>
    <row r="11" spans="1:11" ht="24" customHeight="1">
      <c r="A11" s="61"/>
      <c r="B11" s="35" t="s">
        <v>10</v>
      </c>
      <c r="C11" s="63"/>
      <c r="D11" s="276"/>
      <c r="E11" s="37"/>
      <c r="F11" s="40"/>
      <c r="G11" s="38"/>
      <c r="H11" s="40"/>
      <c r="I11" s="40"/>
      <c r="J11" s="38"/>
      <c r="K11" s="274"/>
    </row>
    <row r="12" spans="1:11" ht="24" customHeight="1">
      <c r="A12" s="61"/>
      <c r="B12" s="39" t="s">
        <v>11</v>
      </c>
      <c r="C12" s="63">
        <v>42.6</v>
      </c>
      <c r="D12" s="276"/>
      <c r="E12" s="37">
        <v>21.2</v>
      </c>
      <c r="F12" s="37">
        <v>14.345000000000001</v>
      </c>
      <c r="G12" s="38">
        <f>IF(E12=0,"",$F12/E12*100)</f>
        <v>67.665094339622641</v>
      </c>
      <c r="H12" s="37">
        <v>35.339999999999996</v>
      </c>
      <c r="I12" s="37">
        <v>18.041</v>
      </c>
      <c r="J12" s="38">
        <f>IF(H12=0,"",$I12/H12*100)</f>
        <v>51.049801924165259</v>
      </c>
      <c r="K12" s="274"/>
    </row>
    <row r="13" spans="1:11" ht="24" customHeight="1">
      <c r="A13" s="61"/>
      <c r="B13" s="44" t="s">
        <v>12</v>
      </c>
      <c r="C13" s="63">
        <v>106.4</v>
      </c>
      <c r="D13" s="276"/>
      <c r="E13" s="37">
        <v>0</v>
      </c>
      <c r="F13" s="37"/>
      <c r="G13" s="38" t="str">
        <f>IF(E13=0,"",$F13/E13*100)</f>
        <v/>
      </c>
      <c r="H13" s="37">
        <v>41</v>
      </c>
      <c r="I13" s="37">
        <v>28.9</v>
      </c>
      <c r="J13" s="38">
        <f>IF(H13=0,"",$I13/H13*100)</f>
        <v>70.487804878048777</v>
      </c>
      <c r="K13" s="274"/>
    </row>
    <row r="14" spans="1:11" ht="24" customHeight="1">
      <c r="A14" s="62"/>
      <c r="B14" s="45" t="s">
        <v>13</v>
      </c>
      <c r="C14" s="64">
        <v>63.8</v>
      </c>
      <c r="D14" s="276"/>
      <c r="E14" s="46">
        <v>0</v>
      </c>
      <c r="F14" s="46"/>
      <c r="G14" s="47" t="str">
        <f>IF(E14=0,"",$F14/E14*100)</f>
        <v/>
      </c>
      <c r="H14" s="46">
        <v>53.67</v>
      </c>
      <c r="I14" s="41">
        <v>34.600999999999999</v>
      </c>
      <c r="J14" s="47">
        <f>IF(H14=0,"",$I14/H14*100)</f>
        <v>64.469908701322893</v>
      </c>
      <c r="K14" s="275"/>
    </row>
    <row r="15" spans="1:11" ht="60.75" customHeight="1">
      <c r="A15" s="60">
        <v>2</v>
      </c>
      <c r="B15" s="42" t="s">
        <v>14</v>
      </c>
      <c r="C15" s="32">
        <f>C17+C18+C19</f>
        <v>65.140900000000002</v>
      </c>
      <c r="D15" s="276" t="s">
        <v>27</v>
      </c>
      <c r="E15" s="43">
        <f>E17+E18+E19</f>
        <v>6</v>
      </c>
      <c r="F15" s="33">
        <f>F17+F18+F19</f>
        <v>1.2109999999999999</v>
      </c>
      <c r="G15" s="34">
        <f>IF(E15=0,"",$F15/E15*100)</f>
        <v>20.18333333333333</v>
      </c>
      <c r="H15" s="33">
        <f>H17+H18+H19</f>
        <v>6.4</v>
      </c>
      <c r="I15" s="33">
        <f>I17+I18+I19</f>
        <v>1.3480000000000001</v>
      </c>
      <c r="J15" s="34">
        <f>IF(H15=0,"",$I15/H15*100)</f>
        <v>21.0625</v>
      </c>
      <c r="K15" s="273" t="s">
        <v>34</v>
      </c>
    </row>
    <row r="16" spans="1:11" ht="24" customHeight="1">
      <c r="A16" s="61"/>
      <c r="B16" s="35" t="s">
        <v>10</v>
      </c>
      <c r="C16" s="63"/>
      <c r="D16" s="276"/>
      <c r="E16" s="37"/>
      <c r="F16" s="40"/>
      <c r="G16" s="38"/>
      <c r="H16" s="40"/>
      <c r="I16" s="40"/>
      <c r="J16" s="38"/>
      <c r="K16" s="274"/>
    </row>
    <row r="17" spans="1:11" ht="24" customHeight="1">
      <c r="A17" s="61"/>
      <c r="B17" s="39" t="s">
        <v>11</v>
      </c>
      <c r="C17" s="63">
        <v>14.0181</v>
      </c>
      <c r="D17" s="276"/>
      <c r="E17" s="37">
        <v>1.7</v>
      </c>
      <c r="F17" s="65">
        <v>7.2999999999999995E-2</v>
      </c>
      <c r="G17" s="38">
        <f>IF(E17=0,"",$F17/E17*100)</f>
        <v>4.2941176470588234</v>
      </c>
      <c r="H17" s="37">
        <v>0.89999999999999991</v>
      </c>
      <c r="I17" s="37">
        <v>0.13800000000000001</v>
      </c>
      <c r="J17" s="38">
        <f>IF(H17=0,"",$I17/H17*100)</f>
        <v>15.333333333333336</v>
      </c>
      <c r="K17" s="274"/>
    </row>
    <row r="18" spans="1:11" ht="24" customHeight="1">
      <c r="A18" s="61"/>
      <c r="B18" s="44" t="s">
        <v>12</v>
      </c>
      <c r="C18" s="63">
        <v>14.149999999999999</v>
      </c>
      <c r="D18" s="276"/>
      <c r="E18" s="37">
        <v>0</v>
      </c>
      <c r="F18" s="37"/>
      <c r="G18" s="38" t="str">
        <f>IF(E18=0,"",$F18/E18*100)</f>
        <v/>
      </c>
      <c r="H18" s="37">
        <v>1.4</v>
      </c>
      <c r="I18" s="37">
        <v>0.29299999999999998</v>
      </c>
      <c r="J18" s="38">
        <f>IF(H18=0,"",$I18/H18*100)</f>
        <v>20.928571428571431</v>
      </c>
      <c r="K18" s="274"/>
    </row>
    <row r="19" spans="1:11" ht="24" customHeight="1">
      <c r="A19" s="62"/>
      <c r="B19" s="45" t="s">
        <v>13</v>
      </c>
      <c r="C19" s="64">
        <v>36.972799999999999</v>
      </c>
      <c r="D19" s="276"/>
      <c r="E19" s="46">
        <v>4.3</v>
      </c>
      <c r="F19" s="46">
        <v>1.1379999999999999</v>
      </c>
      <c r="G19" s="47">
        <f>IF(E19=0,"",$F19/E19*100)</f>
        <v>26.465116279069768</v>
      </c>
      <c r="H19" s="46">
        <v>4.1000000000000005</v>
      </c>
      <c r="I19" s="41">
        <v>0.91700000000000004</v>
      </c>
      <c r="J19" s="47">
        <f>IF(H19=0,"",$I19/H19*100)</f>
        <v>22.365853658536583</v>
      </c>
      <c r="K19" s="275"/>
    </row>
    <row r="20" spans="1:11" ht="54" customHeight="1">
      <c r="A20" s="60">
        <v>3</v>
      </c>
      <c r="B20" s="48" t="s">
        <v>21</v>
      </c>
      <c r="C20" s="32">
        <f>C22+C23+C24</f>
        <v>1696.2</v>
      </c>
      <c r="D20" s="293" t="s">
        <v>20</v>
      </c>
      <c r="E20" s="43">
        <f>E22+E23+E24</f>
        <v>100.1</v>
      </c>
      <c r="F20" s="33">
        <f>F22+F23+F24</f>
        <v>34.382000000000005</v>
      </c>
      <c r="G20" s="34">
        <f>IF(E20=0,"",$F20/E20*100)</f>
        <v>34.34765234765235</v>
      </c>
      <c r="H20" s="33">
        <f>H22+H23+H24</f>
        <v>81.8</v>
      </c>
      <c r="I20" s="33">
        <f>I22+I23+I24</f>
        <v>28.714600000000001</v>
      </c>
      <c r="J20" s="34">
        <f>IF(H20=0,"",$I20/H20*100)</f>
        <v>35.103422982885085</v>
      </c>
      <c r="K20" s="273" t="s">
        <v>29</v>
      </c>
    </row>
    <row r="21" spans="1:11" ht="19.5">
      <c r="A21" s="61"/>
      <c r="B21" s="49" t="s">
        <v>10</v>
      </c>
      <c r="C21" s="63"/>
      <c r="D21" s="294"/>
      <c r="E21" s="37"/>
      <c r="F21" s="40"/>
      <c r="G21" s="38"/>
      <c r="H21" s="40"/>
      <c r="I21" s="40"/>
      <c r="J21" s="38"/>
      <c r="K21" s="274"/>
    </row>
    <row r="22" spans="1:11" ht="19.5">
      <c r="A22" s="61"/>
      <c r="B22" s="39" t="s">
        <v>11</v>
      </c>
      <c r="C22" s="63">
        <v>115</v>
      </c>
      <c r="D22" s="294"/>
      <c r="E22" s="37">
        <v>0.1</v>
      </c>
      <c r="F22" s="37">
        <v>0.26600000000000001</v>
      </c>
      <c r="G22" s="38">
        <f>IF(E22=0,"",$F22/E22*100)</f>
        <v>266</v>
      </c>
      <c r="H22" s="37">
        <v>3.7</v>
      </c>
      <c r="I22" s="37">
        <v>6.7135999999999996</v>
      </c>
      <c r="J22" s="38">
        <f>IF(H22=0,"",$I22/H22*100)</f>
        <v>181.44864864864863</v>
      </c>
      <c r="K22" s="274"/>
    </row>
    <row r="23" spans="1:11" ht="19.5">
      <c r="A23" s="61"/>
      <c r="B23" s="50" t="s">
        <v>12</v>
      </c>
      <c r="C23" s="63">
        <v>1292.5</v>
      </c>
      <c r="D23" s="294"/>
      <c r="E23" s="37">
        <v>80</v>
      </c>
      <c r="F23" s="37">
        <v>30.02</v>
      </c>
      <c r="G23" s="38">
        <f>IF(E23=0,"",$F23/E23*100)</f>
        <v>37.524999999999999</v>
      </c>
      <c r="H23" s="37">
        <v>74</v>
      </c>
      <c r="I23" s="37">
        <v>21.053000000000001</v>
      </c>
      <c r="J23" s="38">
        <f>IF(H23=0,"",$I23/H23*100)</f>
        <v>28.450000000000003</v>
      </c>
      <c r="K23" s="274"/>
    </row>
    <row r="24" spans="1:11" ht="21" customHeight="1">
      <c r="A24" s="62"/>
      <c r="B24" s="51" t="s">
        <v>13</v>
      </c>
      <c r="C24" s="64">
        <v>288.7</v>
      </c>
      <c r="D24" s="295"/>
      <c r="E24" s="46">
        <v>20</v>
      </c>
      <c r="F24" s="46">
        <v>4.0960000000000001</v>
      </c>
      <c r="G24" s="47">
        <f>IF(E24=0,"",$F24/E24*100)</f>
        <v>20.48</v>
      </c>
      <c r="H24" s="46">
        <v>4.0999999999999996</v>
      </c>
      <c r="I24" s="46">
        <v>0.94799999999999995</v>
      </c>
      <c r="J24" s="47">
        <f>IF(H24=0,"",$I24/H24*100)</f>
        <v>23.121951219512198</v>
      </c>
      <c r="K24" s="275"/>
    </row>
    <row r="25" spans="1:11" ht="28.5" customHeight="1">
      <c r="A25" s="60">
        <v>4</v>
      </c>
      <c r="B25" s="48" t="s">
        <v>22</v>
      </c>
      <c r="C25" s="32">
        <f>C27+C28+C29</f>
        <v>420</v>
      </c>
      <c r="D25" s="276" t="s">
        <v>23</v>
      </c>
      <c r="E25" s="43">
        <f>E27+E28+E29</f>
        <v>9.3000000000000007</v>
      </c>
      <c r="F25" s="43">
        <f>F27+F28+F29</f>
        <v>0.73799999999999999</v>
      </c>
      <c r="G25" s="34">
        <f>IF(E25=0,"",$F25/E25*100)</f>
        <v>7.9354838709677411</v>
      </c>
      <c r="H25" s="43">
        <f>H27+H28+H29</f>
        <v>2.1</v>
      </c>
      <c r="I25" s="43">
        <f>I27+I28+I29</f>
        <v>0.76449999999999996</v>
      </c>
      <c r="J25" s="34">
        <f>IF(H25=0,"",$I25/H25*100)</f>
        <v>36.404761904761898</v>
      </c>
      <c r="K25" s="273" t="s">
        <v>30</v>
      </c>
    </row>
    <row r="26" spans="1:11" ht="21" customHeight="1">
      <c r="A26" s="61"/>
      <c r="B26" s="49" t="s">
        <v>10</v>
      </c>
      <c r="C26" s="63"/>
      <c r="D26" s="276"/>
      <c r="E26" s="37"/>
      <c r="F26" s="40"/>
      <c r="G26" s="38"/>
      <c r="H26" s="40"/>
      <c r="I26" s="40"/>
      <c r="J26" s="38"/>
      <c r="K26" s="274"/>
    </row>
    <row r="27" spans="1:11" ht="20.25" customHeight="1">
      <c r="A27" s="61"/>
      <c r="B27" s="50" t="s">
        <v>11</v>
      </c>
      <c r="C27" s="63">
        <v>20</v>
      </c>
      <c r="D27" s="276"/>
      <c r="E27" s="37">
        <v>2.3000000000000003</v>
      </c>
      <c r="F27" s="37">
        <v>0.73799999999999999</v>
      </c>
      <c r="G27" s="38">
        <f>IF(E27=0,"",$F27/E27*100)</f>
        <v>32.086956521739125</v>
      </c>
      <c r="H27" s="37">
        <v>2.1</v>
      </c>
      <c r="I27" s="37">
        <v>0.76449999999999996</v>
      </c>
      <c r="J27" s="38">
        <f>IF(H27=0,"",$I27/H27*100)</f>
        <v>36.404761904761898</v>
      </c>
      <c r="K27" s="274"/>
    </row>
    <row r="28" spans="1:11" ht="17.25" customHeight="1">
      <c r="A28" s="61"/>
      <c r="B28" s="50" t="s">
        <v>12</v>
      </c>
      <c r="C28" s="36">
        <v>350</v>
      </c>
      <c r="D28" s="276"/>
      <c r="E28" s="37">
        <v>7</v>
      </c>
      <c r="F28" s="37">
        <v>0</v>
      </c>
      <c r="G28" s="38">
        <f>IF(E28=0,"",$F28/E28*100)</f>
        <v>0</v>
      </c>
      <c r="H28" s="37">
        <v>0</v>
      </c>
      <c r="I28" s="37"/>
      <c r="J28" s="38" t="str">
        <f>IF(H28=0,"",$I28/H28*100)</f>
        <v/>
      </c>
      <c r="K28" s="274"/>
    </row>
    <row r="29" spans="1:11" ht="17.25" customHeight="1">
      <c r="A29" s="62"/>
      <c r="B29" s="51" t="s">
        <v>13</v>
      </c>
      <c r="C29" s="52">
        <v>50</v>
      </c>
      <c r="D29" s="276"/>
      <c r="E29" s="46">
        <v>0</v>
      </c>
      <c r="F29" s="46">
        <v>0</v>
      </c>
      <c r="G29" s="47" t="str">
        <f>IF(E29=0,"",$F29/E29*100)</f>
        <v/>
      </c>
      <c r="H29" s="46">
        <v>0</v>
      </c>
      <c r="I29" s="46"/>
      <c r="J29" s="47" t="str">
        <f>IF(H29=0,"",$I29/H29*100)</f>
        <v/>
      </c>
      <c r="K29" s="275"/>
    </row>
    <row r="30" spans="1:11" ht="38.25" customHeight="1">
      <c r="A30" s="60">
        <v>5</v>
      </c>
      <c r="B30" s="53" t="s">
        <v>24</v>
      </c>
      <c r="C30" s="32">
        <f>C32+C33</f>
        <v>68</v>
      </c>
      <c r="D30" s="293" t="s">
        <v>26</v>
      </c>
      <c r="E30" s="32">
        <f>E32+E33</f>
        <v>3.05</v>
      </c>
      <c r="F30" s="32">
        <f>F32+F33</f>
        <v>0.101589</v>
      </c>
      <c r="G30" s="54">
        <f>IF(E30=0,"",$F30/E30*100)</f>
        <v>3.3307868852459017</v>
      </c>
      <c r="H30" s="32">
        <f>H32+H33</f>
        <v>0.05</v>
      </c>
      <c r="I30" s="32">
        <f>I32+I33</f>
        <v>1.2999999999999999E-3</v>
      </c>
      <c r="J30" s="34">
        <f>IF(H30=0,"",$I30/H30*100)</f>
        <v>2.6</v>
      </c>
      <c r="K30" s="273" t="s">
        <v>35</v>
      </c>
    </row>
    <row r="31" spans="1:11" ht="17.25" customHeight="1">
      <c r="A31" s="61"/>
      <c r="B31" s="61" t="s">
        <v>10</v>
      </c>
      <c r="C31" s="63"/>
      <c r="D31" s="294"/>
      <c r="E31" s="37"/>
      <c r="F31" s="40"/>
      <c r="G31" s="55"/>
      <c r="H31" s="40"/>
      <c r="I31" s="40"/>
      <c r="J31" s="38"/>
      <c r="K31" s="274"/>
    </row>
    <row r="32" spans="1:11" ht="17.25" customHeight="1">
      <c r="A32" s="61"/>
      <c r="B32" s="39" t="s">
        <v>11</v>
      </c>
      <c r="C32" s="63">
        <v>23</v>
      </c>
      <c r="D32" s="294"/>
      <c r="E32" s="37">
        <v>0.05</v>
      </c>
      <c r="F32" s="40">
        <v>0.101589</v>
      </c>
      <c r="G32" s="55">
        <f>IF(E32=0,"",$F32/E32*100)</f>
        <v>203.178</v>
      </c>
      <c r="H32" s="37">
        <v>0.05</v>
      </c>
      <c r="I32" s="37">
        <v>1.2999999999999999E-3</v>
      </c>
      <c r="J32" s="38">
        <f>IF(H32=0,"",$I32/H32*100)</f>
        <v>2.6</v>
      </c>
      <c r="K32" s="274"/>
    </row>
    <row r="33" spans="1:11" ht="17.25" customHeight="1">
      <c r="A33" s="61"/>
      <c r="B33" s="45" t="s">
        <v>12</v>
      </c>
      <c r="C33" s="64">
        <v>45</v>
      </c>
      <c r="D33" s="295"/>
      <c r="E33" s="46">
        <v>3</v>
      </c>
      <c r="F33" s="41">
        <v>0</v>
      </c>
      <c r="G33" s="56">
        <f>IF(E33=0,"",$F33/E33*100)</f>
        <v>0</v>
      </c>
      <c r="H33" s="46">
        <v>0</v>
      </c>
      <c r="I33" s="41"/>
      <c r="J33" s="47" t="str">
        <f>IF(H33=0,"",$I33/H33*100)</f>
        <v/>
      </c>
      <c r="K33" s="275"/>
    </row>
    <row r="34" spans="1:11" s="7" customFormat="1" ht="67.5" customHeight="1">
      <c r="A34" s="60">
        <v>6</v>
      </c>
      <c r="B34" s="48" t="s">
        <v>19</v>
      </c>
      <c r="C34" s="32">
        <f>C36+C37</f>
        <v>138.1</v>
      </c>
      <c r="D34" s="282" t="s">
        <v>16</v>
      </c>
      <c r="E34" s="32">
        <f>E36+E37</f>
        <v>51.3</v>
      </c>
      <c r="F34" s="32">
        <f>F36+F37</f>
        <v>20.576819</v>
      </c>
      <c r="G34" s="34">
        <f>IF(E34=0,"",$F34/E34*100)</f>
        <v>40.110758284600394</v>
      </c>
      <c r="H34" s="32">
        <f>H36+H37</f>
        <v>38.1</v>
      </c>
      <c r="I34" s="32">
        <f>I36+I37</f>
        <v>0</v>
      </c>
      <c r="J34" s="34">
        <f>IF(H34=0,"",$I34/H34*100)</f>
        <v>0</v>
      </c>
      <c r="K34" s="285" t="s">
        <v>36</v>
      </c>
    </row>
    <row r="35" spans="1:11" s="7" customFormat="1" ht="16.5" customHeight="1">
      <c r="A35" s="59"/>
      <c r="B35" s="49" t="s">
        <v>10</v>
      </c>
      <c r="C35" s="63"/>
      <c r="D35" s="283"/>
      <c r="E35" s="37"/>
      <c r="F35" s="40"/>
      <c r="G35" s="38"/>
      <c r="H35" s="40"/>
      <c r="I35" s="40"/>
      <c r="J35" s="38"/>
      <c r="K35" s="286"/>
    </row>
    <row r="36" spans="1:11" s="7" customFormat="1" ht="19.5">
      <c r="A36" s="59"/>
      <c r="B36" s="39" t="s">
        <v>11</v>
      </c>
      <c r="C36" s="63">
        <v>6</v>
      </c>
      <c r="D36" s="283"/>
      <c r="E36" s="37">
        <v>2.3000000000000003</v>
      </c>
      <c r="F36" s="37">
        <v>0.13381899999999999</v>
      </c>
      <c r="G36" s="38">
        <f>IF(E36=0,"",$F36/E36*100)</f>
        <v>5.8182173913043469</v>
      </c>
      <c r="H36" s="37">
        <v>1.1000000000000001</v>
      </c>
      <c r="I36" s="37">
        <v>0</v>
      </c>
      <c r="J36" s="38">
        <f>IF(H36=0,"",$I36/H36*100)</f>
        <v>0</v>
      </c>
      <c r="K36" s="286"/>
    </row>
    <row r="37" spans="1:11" s="7" customFormat="1" ht="19.5">
      <c r="A37" s="57"/>
      <c r="B37" s="51" t="s">
        <v>12</v>
      </c>
      <c r="C37" s="64">
        <v>132.1</v>
      </c>
      <c r="D37" s="284"/>
      <c r="E37" s="46">
        <v>49</v>
      </c>
      <c r="F37" s="46">
        <v>20.443000000000001</v>
      </c>
      <c r="G37" s="47"/>
      <c r="H37" s="46">
        <v>37</v>
      </c>
      <c r="I37" s="46">
        <v>0</v>
      </c>
      <c r="J37" s="47">
        <f>IF(H37=0,"",$I37/H37*100)</f>
        <v>0</v>
      </c>
      <c r="K37" s="287"/>
    </row>
    <row r="38" spans="1:11" ht="16.5" customHeight="1">
      <c r="A38" s="8"/>
      <c r="B38" s="288" t="s">
        <v>28</v>
      </c>
      <c r="C38" s="288"/>
      <c r="D38" s="288"/>
      <c r="E38" s="288"/>
      <c r="F38" s="20"/>
      <c r="G38" s="8"/>
      <c r="H38" s="20"/>
      <c r="I38" s="20"/>
      <c r="J38" s="8"/>
      <c r="K38" s="9"/>
    </row>
    <row r="39" spans="1:11" ht="8.25" customHeight="1">
      <c r="A39" s="8"/>
      <c r="B39" s="10"/>
      <c r="C39" s="21"/>
      <c r="D39" s="10"/>
      <c r="E39" s="21"/>
      <c r="F39" s="21"/>
      <c r="G39" s="10"/>
      <c r="H39" s="20"/>
      <c r="I39" s="20"/>
      <c r="J39" s="8"/>
      <c r="K39" s="9"/>
    </row>
    <row r="40" spans="1:11" ht="18.75">
      <c r="B40" s="29" t="s">
        <v>33</v>
      </c>
      <c r="C40" s="27"/>
      <c r="E40" s="22"/>
      <c r="F40" s="17"/>
      <c r="G40" s="3"/>
      <c r="H40" s="29" t="s">
        <v>37</v>
      </c>
      <c r="I40" s="26"/>
      <c r="K40" s="1"/>
    </row>
    <row r="41" spans="1:11" ht="7.5" customHeight="1">
      <c r="B41" s="2"/>
      <c r="C41" s="28"/>
      <c r="D41" s="3"/>
      <c r="E41" s="22"/>
      <c r="G41" s="3"/>
      <c r="I41" s="26"/>
      <c r="K41" s="1"/>
    </row>
    <row r="42" spans="1:11" ht="18.75">
      <c r="B42" s="13" t="s">
        <v>41</v>
      </c>
      <c r="C42" s="27"/>
      <c r="D42" s="11"/>
      <c r="E42" s="23"/>
      <c r="F42" s="24"/>
      <c r="G42" s="12"/>
      <c r="K42" s="1"/>
    </row>
    <row r="43" spans="1:11">
      <c r="D43" s="14"/>
      <c r="E43" s="25"/>
    </row>
  </sheetData>
  <mergeCells count="27">
    <mergeCell ref="D34:D37"/>
    <mergeCell ref="K34:K37"/>
    <mergeCell ref="B38:E38"/>
    <mergeCell ref="E3:E4"/>
    <mergeCell ref="H3:H4"/>
    <mergeCell ref="G3:G4"/>
    <mergeCell ref="J3:J4"/>
    <mergeCell ref="D20:D24"/>
    <mergeCell ref="K20:K24"/>
    <mergeCell ref="D25:D29"/>
    <mergeCell ref="K25:K29"/>
    <mergeCell ref="D30:D33"/>
    <mergeCell ref="K30:K33"/>
    <mergeCell ref="D5:D9"/>
    <mergeCell ref="K5:K9"/>
    <mergeCell ref="D10:D14"/>
    <mergeCell ref="K10:K14"/>
    <mergeCell ref="D15:D19"/>
    <mergeCell ref="K15:K19"/>
    <mergeCell ref="A1:K1"/>
    <mergeCell ref="A3:A4"/>
    <mergeCell ref="B3:B4"/>
    <mergeCell ref="C3:C4"/>
    <mergeCell ref="D3:D4"/>
    <mergeCell ref="F3:F4"/>
    <mergeCell ref="I3:I4"/>
    <mergeCell ref="K3:K4"/>
  </mergeCells>
  <printOptions horizontalCentered="1"/>
  <pageMargins left="3.937007874015748E-2" right="3.937007874015748E-2" top="3.937007874015748E-2" bottom="3.937007874015748E-2" header="0" footer="0"/>
  <pageSetup paperSize="9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3"/>
  <sheetViews>
    <sheetView view="pageBreakPreview" zoomScale="55" zoomScaleNormal="100" zoomScaleSheetLayoutView="55" workbookViewId="0">
      <selection activeCell="L5" sqref="L5"/>
    </sheetView>
  </sheetViews>
  <sheetFormatPr defaultRowHeight="23.25" outlineLevelRow="1" outlineLevelCol="1"/>
  <cols>
    <col min="1" max="1" width="4.42578125" style="80" customWidth="1"/>
    <col min="2" max="2" width="91.28515625" style="80" customWidth="1"/>
    <col min="3" max="3" width="18.28515625" style="155" customWidth="1"/>
    <col min="4" max="4" width="17.85546875" style="80" customWidth="1"/>
    <col min="5" max="7" width="31" style="155" customWidth="1"/>
    <col min="8" max="9" width="31" style="80" customWidth="1"/>
    <col min="10" max="12" width="31" style="155" customWidth="1"/>
    <col min="13" max="14" width="31" style="80" customWidth="1"/>
    <col min="15" max="15" width="106" style="157" hidden="1" customWidth="1" outlineLevel="1"/>
    <col min="16" max="16" width="17.28515625" style="80" customWidth="1" collapsed="1"/>
    <col min="17" max="17" width="15.85546875" style="80" customWidth="1"/>
    <col min="18" max="18" width="15.5703125" style="80" customWidth="1"/>
    <col min="19" max="16384" width="9.140625" style="80"/>
  </cols>
  <sheetData>
    <row r="1" spans="1:18" s="75" customFormat="1" ht="50.25" customHeight="1">
      <c r="A1" s="306" t="s">
        <v>72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8" ht="39.6" customHeight="1">
      <c r="A2" s="76"/>
      <c r="B2" s="77"/>
      <c r="C2" s="78"/>
      <c r="D2" s="76"/>
      <c r="E2" s="78"/>
      <c r="F2" s="78"/>
      <c r="G2" s="78"/>
      <c r="H2" s="76"/>
      <c r="I2" s="76"/>
      <c r="J2" s="78"/>
      <c r="K2" s="78"/>
      <c r="L2" s="78"/>
      <c r="M2" s="76"/>
      <c r="N2" s="76" t="s">
        <v>71</v>
      </c>
      <c r="O2" s="79" t="s">
        <v>56</v>
      </c>
    </row>
    <row r="3" spans="1:18" s="74" customFormat="1" ht="64.150000000000006" customHeight="1">
      <c r="A3" s="307" t="s">
        <v>1</v>
      </c>
      <c r="B3" s="307" t="s">
        <v>2</v>
      </c>
      <c r="C3" s="308" t="s">
        <v>3</v>
      </c>
      <c r="D3" s="307" t="s">
        <v>44</v>
      </c>
      <c r="E3" s="308" t="s">
        <v>45</v>
      </c>
      <c r="F3" s="308"/>
      <c r="G3" s="309" t="s">
        <v>47</v>
      </c>
      <c r="H3" s="311" t="s">
        <v>6</v>
      </c>
      <c r="I3" s="312"/>
      <c r="J3" s="311" t="s">
        <v>49</v>
      </c>
      <c r="K3" s="313"/>
      <c r="L3" s="300" t="s">
        <v>7</v>
      </c>
      <c r="M3" s="81" t="s">
        <v>6</v>
      </c>
      <c r="N3" s="81"/>
      <c r="O3" s="315" t="s">
        <v>8</v>
      </c>
    </row>
    <row r="4" spans="1:18" s="74" customFormat="1" ht="61.15" customHeight="1">
      <c r="A4" s="307"/>
      <c r="B4" s="307"/>
      <c r="C4" s="308"/>
      <c r="D4" s="307"/>
      <c r="E4" s="82" t="s">
        <v>53</v>
      </c>
      <c r="F4" s="83" t="s">
        <v>46</v>
      </c>
      <c r="G4" s="310"/>
      <c r="H4" s="83" t="s">
        <v>54</v>
      </c>
      <c r="I4" s="83" t="s">
        <v>48</v>
      </c>
      <c r="J4" s="82" t="s">
        <v>53</v>
      </c>
      <c r="K4" s="83" t="s">
        <v>46</v>
      </c>
      <c r="L4" s="314"/>
      <c r="M4" s="84" t="s">
        <v>54</v>
      </c>
      <c r="N4" s="83" t="s">
        <v>48</v>
      </c>
      <c r="O4" s="316"/>
    </row>
    <row r="5" spans="1:18" ht="22.5" customHeight="1">
      <c r="A5" s="85"/>
      <c r="B5" s="86" t="s">
        <v>9</v>
      </c>
      <c r="C5" s="83">
        <f>C7+C8+C9</f>
        <v>2318</v>
      </c>
      <c r="D5" s="300"/>
      <c r="E5" s="87">
        <f>E7+E8+E9</f>
        <v>291.90000000000003</v>
      </c>
      <c r="F5" s="87">
        <f>F7+F8+F9</f>
        <v>125.96000000000001</v>
      </c>
      <c r="G5" s="88">
        <f>G7+G8+G9</f>
        <v>126.12199999999999</v>
      </c>
      <c r="H5" s="89">
        <f>G5/E5*100</f>
        <v>43.207262761219582</v>
      </c>
      <c r="I5" s="90">
        <f>G5/F5*100</f>
        <v>100.12861225785963</v>
      </c>
      <c r="J5" s="91">
        <f>J7+J8+J9</f>
        <v>183.6</v>
      </c>
      <c r="K5" s="87">
        <f>K7+K8+K9</f>
        <v>72.184999999999988</v>
      </c>
      <c r="L5" s="92">
        <f>L7+L8+L9</f>
        <v>134.41159999999999</v>
      </c>
      <c r="M5" s="89">
        <f>L5/J5*100</f>
        <v>73.20893246187363</v>
      </c>
      <c r="N5" s="90">
        <f>L5/K5*100</f>
        <v>186.20433608090326</v>
      </c>
      <c r="O5" s="302" t="s">
        <v>55</v>
      </c>
    </row>
    <row r="6" spans="1:18" ht="18.75" customHeight="1">
      <c r="A6" s="93"/>
      <c r="B6" s="94" t="s">
        <v>10</v>
      </c>
      <c r="C6" s="95"/>
      <c r="D6" s="301"/>
      <c r="E6" s="96"/>
      <c r="F6" s="96"/>
      <c r="G6" s="95"/>
      <c r="H6" s="97"/>
      <c r="I6" s="98"/>
      <c r="J6" s="99"/>
      <c r="K6" s="96"/>
      <c r="L6" s="96"/>
      <c r="M6" s="97"/>
      <c r="N6" s="98"/>
      <c r="O6" s="303"/>
      <c r="R6" s="100"/>
    </row>
    <row r="7" spans="1:18" ht="22.5" customHeight="1">
      <c r="A7" s="93"/>
      <c r="B7" s="101" t="s">
        <v>11</v>
      </c>
      <c r="C7" s="102">
        <f>SUMIFS(C10:C32,$B$10:$B$32,B7)</f>
        <v>495.5</v>
      </c>
      <c r="D7" s="301"/>
      <c r="E7" s="103">
        <f>SUMIFS(E10:E32,$B$10:$B$32,B7)</f>
        <v>174.1</v>
      </c>
      <c r="F7" s="103">
        <f>SUMIFS(F10:F32,$B$10:$B$32,B7)</f>
        <v>97.9</v>
      </c>
      <c r="G7" s="95">
        <f>G12+G17+G21+G25+G30</f>
        <v>50.139000000000003</v>
      </c>
      <c r="H7" s="104">
        <f t="shared" ref="H7:H14" si="0">G7/E7*100</f>
        <v>28.798966111430214</v>
      </c>
      <c r="I7" s="105">
        <f>G7/F7*100</f>
        <v>51.214504596527064</v>
      </c>
      <c r="J7" s="106">
        <f t="shared" ref="J7:L8" si="1">J12+J17+J21+J25+J30</f>
        <v>89.999999999999986</v>
      </c>
      <c r="K7" s="103">
        <f t="shared" si="1"/>
        <v>20.414999999999999</v>
      </c>
      <c r="L7" s="107">
        <f t="shared" si="1"/>
        <v>51.89759999999999</v>
      </c>
      <c r="M7" s="97">
        <f t="shared" ref="M7:M28" si="2">L7/J7*100</f>
        <v>57.663999999999994</v>
      </c>
      <c r="N7" s="105">
        <f>L7/K7*100</f>
        <v>254.21307861866271</v>
      </c>
      <c r="O7" s="303"/>
    </row>
    <row r="8" spans="1:18" ht="22.5" customHeight="1">
      <c r="A8" s="93"/>
      <c r="B8" s="101" t="s">
        <v>12</v>
      </c>
      <c r="C8" s="102">
        <f>SUMIFS(C10:C32,$B$10:$B$32,B8)</f>
        <v>1456.8</v>
      </c>
      <c r="D8" s="301"/>
      <c r="E8" s="103">
        <f>SUMIFS(E10:E32,$B$10:$B$32,B8)</f>
        <v>94</v>
      </c>
      <c r="F8" s="103">
        <f>SUMIFS(F10:F32,$B$10:$B$32,B8)</f>
        <v>15.3</v>
      </c>
      <c r="G8" s="95">
        <f>G13+G18+G22+G26+G31</f>
        <v>69.608999999999995</v>
      </c>
      <c r="H8" s="104">
        <f t="shared" si="0"/>
        <v>74.052127659574467</v>
      </c>
      <c r="I8" s="105"/>
      <c r="J8" s="106">
        <f t="shared" si="1"/>
        <v>88.699999999999989</v>
      </c>
      <c r="K8" s="103">
        <f t="shared" si="1"/>
        <v>48.41</v>
      </c>
      <c r="L8" s="107">
        <f t="shared" si="1"/>
        <v>77.662999999999997</v>
      </c>
      <c r="M8" s="97">
        <f t="shared" si="2"/>
        <v>87.55693348365277</v>
      </c>
      <c r="N8" s="105">
        <f>L8/K8*100</f>
        <v>160.42759760380088</v>
      </c>
      <c r="O8" s="303"/>
    </row>
    <row r="9" spans="1:18" ht="33" customHeight="1">
      <c r="A9" s="93"/>
      <c r="B9" s="101" t="s">
        <v>13</v>
      </c>
      <c r="C9" s="108">
        <f>SUMIFS(C10:C32,$B$10:$B$32,B9)</f>
        <v>365.7</v>
      </c>
      <c r="D9" s="301"/>
      <c r="E9" s="109">
        <f>SUMIFS(E10:E32,$B$10:$B$32,B9)</f>
        <v>23.8</v>
      </c>
      <c r="F9" s="103">
        <f>SUMIFS(F10:F32,$B$10:$B$32,B9)</f>
        <v>12.76</v>
      </c>
      <c r="G9" s="95">
        <f>G14+G27+G32</f>
        <v>6.3739999999999997</v>
      </c>
      <c r="H9" s="110">
        <f t="shared" si="0"/>
        <v>26.781512605042014</v>
      </c>
      <c r="I9" s="111">
        <f>G9/F9*100</f>
        <v>49.952978056426325</v>
      </c>
      <c r="J9" s="106">
        <f>J14+J27</f>
        <v>4.9000000000000004</v>
      </c>
      <c r="K9" s="103">
        <f>K14+K27</f>
        <v>3.3600000000000003</v>
      </c>
      <c r="L9" s="107">
        <f>L14+L27</f>
        <v>4.851</v>
      </c>
      <c r="M9" s="97">
        <f t="shared" si="2"/>
        <v>98.999999999999986</v>
      </c>
      <c r="N9" s="105">
        <f>L9/K9*100</f>
        <v>144.375</v>
      </c>
      <c r="O9" s="304"/>
    </row>
    <row r="10" spans="1:18" ht="56.25" customHeight="1">
      <c r="A10" s="112">
        <v>1</v>
      </c>
      <c r="B10" s="113" t="s">
        <v>58</v>
      </c>
      <c r="C10" s="83">
        <f>C12+C13+C14</f>
        <v>1696.2</v>
      </c>
      <c r="D10" s="305" t="s">
        <v>51</v>
      </c>
      <c r="E10" s="92">
        <f>E12+E13+E14</f>
        <v>107.5</v>
      </c>
      <c r="F10" s="87">
        <f>F12+F13+F14</f>
        <v>24.1</v>
      </c>
      <c r="G10" s="114">
        <f>G12+G13+G14</f>
        <v>66.801999999999992</v>
      </c>
      <c r="H10" s="97">
        <f t="shared" si="0"/>
        <v>62.1413953488372</v>
      </c>
      <c r="I10" s="98">
        <f>G10/F10*100</f>
        <v>277.18672199170118</v>
      </c>
      <c r="J10" s="92">
        <f>J12+J13+J14</f>
        <v>81.699999999999989</v>
      </c>
      <c r="K10" s="87">
        <f>K12+K13+K14</f>
        <v>57.7</v>
      </c>
      <c r="L10" s="115">
        <f>L12+L13+L14</f>
        <v>92.834000000000003</v>
      </c>
      <c r="M10" s="89">
        <f t="shared" si="2"/>
        <v>113.62790697674421</v>
      </c>
      <c r="N10" s="90">
        <f>L10/K10*100</f>
        <v>160.89081455805891</v>
      </c>
      <c r="O10" s="317" t="s">
        <v>65</v>
      </c>
      <c r="P10" s="116">
        <v>54.2</v>
      </c>
      <c r="Q10" s="117">
        <f>K10-P10</f>
        <v>3.5</v>
      </c>
    </row>
    <row r="11" spans="1:18" ht="18.75" customHeight="1" outlineLevel="1">
      <c r="A11" s="94"/>
      <c r="B11" s="93" t="s">
        <v>10</v>
      </c>
      <c r="C11" s="102"/>
      <c r="D11" s="305"/>
      <c r="E11" s="96"/>
      <c r="F11" s="103"/>
      <c r="G11" s="118"/>
      <c r="H11" s="97"/>
      <c r="I11" s="98"/>
      <c r="J11" s="96"/>
      <c r="K11" s="103"/>
      <c r="L11" s="107"/>
      <c r="M11" s="97"/>
      <c r="N11" s="98"/>
      <c r="O11" s="318"/>
      <c r="Q11" s="117"/>
    </row>
    <row r="12" spans="1:18" ht="24" customHeight="1" outlineLevel="1">
      <c r="A12" s="94"/>
      <c r="B12" s="101" t="s">
        <v>11</v>
      </c>
      <c r="C12" s="102">
        <v>115</v>
      </c>
      <c r="D12" s="305"/>
      <c r="E12" s="96">
        <v>6.5</v>
      </c>
      <c r="F12" s="66">
        <v>3.7</v>
      </c>
      <c r="G12" s="118">
        <v>3.2690000000000001</v>
      </c>
      <c r="H12" s="104">
        <f t="shared" si="0"/>
        <v>50.292307692307695</v>
      </c>
      <c r="I12" s="105">
        <f>G12/F12*100</f>
        <v>88.351351351351354</v>
      </c>
      <c r="J12" s="96">
        <v>16</v>
      </c>
      <c r="K12" s="66">
        <v>9.5</v>
      </c>
      <c r="L12" s="107">
        <v>21.978999999999999</v>
      </c>
      <c r="M12" s="97">
        <f t="shared" si="2"/>
        <v>137.36875000000001</v>
      </c>
      <c r="N12" s="105">
        <f>L12/K12*100</f>
        <v>231.35789473684213</v>
      </c>
      <c r="O12" s="318"/>
      <c r="Q12" s="117"/>
    </row>
    <row r="13" spans="1:18" ht="20.25" customHeight="1" outlineLevel="1">
      <c r="A13" s="94"/>
      <c r="B13" s="119" t="s">
        <v>12</v>
      </c>
      <c r="C13" s="102">
        <v>1292.5</v>
      </c>
      <c r="D13" s="305"/>
      <c r="E13" s="96">
        <v>81</v>
      </c>
      <c r="F13" s="66">
        <v>10.3</v>
      </c>
      <c r="G13" s="118">
        <v>59.424999999999997</v>
      </c>
      <c r="H13" s="104">
        <f t="shared" si="0"/>
        <v>73.364197530864189</v>
      </c>
      <c r="I13" s="105"/>
      <c r="J13" s="96">
        <v>64.599999999999994</v>
      </c>
      <c r="K13" s="66">
        <v>47.5</v>
      </c>
      <c r="L13" s="107">
        <v>68.539000000000001</v>
      </c>
      <c r="M13" s="97">
        <f t="shared" si="2"/>
        <v>106.09752321981425</v>
      </c>
      <c r="N13" s="105">
        <f>L13/K13*100</f>
        <v>144.29263157894735</v>
      </c>
      <c r="O13" s="318"/>
      <c r="Q13" s="117"/>
    </row>
    <row r="14" spans="1:18" ht="45" customHeight="1" outlineLevel="1">
      <c r="A14" s="120"/>
      <c r="B14" s="121" t="s">
        <v>13</v>
      </c>
      <c r="C14" s="108">
        <v>288.7</v>
      </c>
      <c r="D14" s="305"/>
      <c r="E14" s="122">
        <v>20</v>
      </c>
      <c r="F14" s="67">
        <v>10.1</v>
      </c>
      <c r="G14" s="123">
        <v>4.1079999999999997</v>
      </c>
      <c r="H14" s="110">
        <f t="shared" si="0"/>
        <v>20.539999999999996</v>
      </c>
      <c r="I14" s="111">
        <f>G14/F14*100</f>
        <v>40.67326732673267</v>
      </c>
      <c r="J14" s="122">
        <v>1.1000000000000001</v>
      </c>
      <c r="K14" s="67">
        <v>0.7</v>
      </c>
      <c r="L14" s="124">
        <v>2.3159999999999998</v>
      </c>
      <c r="M14" s="125">
        <f t="shared" si="2"/>
        <v>210.5454545454545</v>
      </c>
      <c r="N14" s="105">
        <f>L14/K14*100</f>
        <v>330.85714285714289</v>
      </c>
      <c r="O14" s="319"/>
      <c r="Q14" s="117"/>
    </row>
    <row r="15" spans="1:18" s="129" customFormat="1" ht="90" customHeight="1">
      <c r="A15" s="112">
        <v>2</v>
      </c>
      <c r="B15" s="126" t="s">
        <v>19</v>
      </c>
      <c r="C15" s="83">
        <f>C17+C18</f>
        <v>124.6</v>
      </c>
      <c r="D15" s="320" t="s">
        <v>26</v>
      </c>
      <c r="E15" s="83">
        <f>E17+E18</f>
        <v>23.7</v>
      </c>
      <c r="F15" s="84">
        <f>F17+F18</f>
        <v>12.5</v>
      </c>
      <c r="G15" s="88">
        <f>G17+G18</f>
        <v>10.613999999999999</v>
      </c>
      <c r="H15" s="127">
        <f>G15/E15*100</f>
        <v>44.784810126582272</v>
      </c>
      <c r="I15" s="89">
        <f>G15/F15*100</f>
        <v>84.911999999999992</v>
      </c>
      <c r="J15" s="83">
        <f>J17+J18</f>
        <v>26.9</v>
      </c>
      <c r="K15" s="83">
        <f>K17+K18</f>
        <v>2.0649999999999999</v>
      </c>
      <c r="L15" s="115">
        <f>L17+L18</f>
        <v>10.516999999999999</v>
      </c>
      <c r="M15" s="127">
        <f t="shared" si="2"/>
        <v>39.096654275092938</v>
      </c>
      <c r="N15" s="128" t="s">
        <v>69</v>
      </c>
      <c r="O15" s="317" t="s">
        <v>73</v>
      </c>
      <c r="Q15" s="117"/>
    </row>
    <row r="16" spans="1:18" s="129" customFormat="1" ht="28.15" customHeight="1" outlineLevel="1">
      <c r="A16" s="130"/>
      <c r="B16" s="131" t="s">
        <v>10</v>
      </c>
      <c r="C16" s="102"/>
      <c r="D16" s="321"/>
      <c r="E16" s="96"/>
      <c r="F16" s="103"/>
      <c r="G16" s="95"/>
      <c r="H16" s="127"/>
      <c r="I16" s="97"/>
      <c r="J16" s="96"/>
      <c r="K16" s="103"/>
      <c r="L16" s="107"/>
      <c r="M16" s="127"/>
      <c r="N16" s="132"/>
      <c r="O16" s="318"/>
      <c r="Q16" s="117"/>
    </row>
    <row r="17" spans="1:17" s="129" customFormat="1" outlineLevel="1">
      <c r="A17" s="130"/>
      <c r="B17" s="101" t="s">
        <v>11</v>
      </c>
      <c r="C17" s="102">
        <v>19.5</v>
      </c>
      <c r="D17" s="321"/>
      <c r="E17" s="96">
        <v>13.7</v>
      </c>
      <c r="F17" s="96">
        <v>7.5</v>
      </c>
      <c r="G17" s="95">
        <v>0.43</v>
      </c>
      <c r="H17" s="133">
        <f>G17/E17*100</f>
        <v>3.1386861313868613</v>
      </c>
      <c r="I17" s="104">
        <f t="shared" ref="I17" si="3">G17/F17*100</f>
        <v>5.7333333333333334</v>
      </c>
      <c r="J17" s="96">
        <v>4.0999999999999996</v>
      </c>
      <c r="K17" s="68">
        <v>2.0649999999999999</v>
      </c>
      <c r="L17" s="107">
        <v>2.238</v>
      </c>
      <c r="M17" s="127">
        <f t="shared" si="2"/>
        <v>54.585365853658544</v>
      </c>
      <c r="N17" s="132">
        <f>L17/K17*100</f>
        <v>108.37772397094432</v>
      </c>
      <c r="O17" s="318"/>
      <c r="Q17" s="117"/>
    </row>
    <row r="18" spans="1:17" s="129" customFormat="1" ht="36.6" customHeight="1" outlineLevel="1">
      <c r="A18" s="134"/>
      <c r="B18" s="135" t="s">
        <v>12</v>
      </c>
      <c r="C18" s="108">
        <v>105.1</v>
      </c>
      <c r="D18" s="322"/>
      <c r="E18" s="122">
        <v>10</v>
      </c>
      <c r="F18" s="122">
        <v>5</v>
      </c>
      <c r="G18" s="136">
        <v>10.183999999999999</v>
      </c>
      <c r="H18" s="137">
        <f>G18/E18*100</f>
        <v>101.84</v>
      </c>
      <c r="I18" s="138" t="s">
        <v>68</v>
      </c>
      <c r="J18" s="122">
        <v>22.8</v>
      </c>
      <c r="K18" s="68"/>
      <c r="L18" s="124">
        <v>8.2789999999999999</v>
      </c>
      <c r="M18" s="127">
        <f t="shared" si="2"/>
        <v>36.311403508771924</v>
      </c>
      <c r="N18" s="125"/>
      <c r="O18" s="319"/>
      <c r="Q18" s="117"/>
    </row>
    <row r="19" spans="1:17" ht="127.5" customHeight="1">
      <c r="A19" s="112">
        <v>3</v>
      </c>
      <c r="B19" s="139" t="s">
        <v>59</v>
      </c>
      <c r="C19" s="83">
        <f>C21+C22</f>
        <v>305.7</v>
      </c>
      <c r="D19" s="325" t="s">
        <v>57</v>
      </c>
      <c r="E19" s="83">
        <f>E21+E22</f>
        <v>150.6</v>
      </c>
      <c r="F19" s="83">
        <f>F21+F22</f>
        <v>86</v>
      </c>
      <c r="G19" s="114">
        <f>G21+G22</f>
        <v>45.95</v>
      </c>
      <c r="H19" s="127">
        <f>G19/E19*100</f>
        <v>30.51128818061089</v>
      </c>
      <c r="I19" s="97">
        <f>G19/F19*100</f>
        <v>53.430232558139537</v>
      </c>
      <c r="J19" s="88">
        <f>J21+J22</f>
        <v>69.099999999999994</v>
      </c>
      <c r="K19" s="83">
        <f>K21+K22</f>
        <v>8.6999999999999993</v>
      </c>
      <c r="L19" s="140">
        <f>L21</f>
        <v>27.16</v>
      </c>
      <c r="M19" s="89">
        <f t="shared" si="2"/>
        <v>39.305354558610709</v>
      </c>
      <c r="N19" s="141" t="s">
        <v>70</v>
      </c>
      <c r="O19" s="328" t="s">
        <v>66</v>
      </c>
      <c r="P19" s="142">
        <f>K19-L19</f>
        <v>-18.46</v>
      </c>
      <c r="Q19" s="143">
        <f>K19-P19</f>
        <v>27.16</v>
      </c>
    </row>
    <row r="20" spans="1:17" ht="17.25" customHeight="1" outlineLevel="1">
      <c r="A20" s="94"/>
      <c r="B20" s="94" t="s">
        <v>10</v>
      </c>
      <c r="C20" s="102"/>
      <c r="D20" s="326"/>
      <c r="E20" s="96"/>
      <c r="F20" s="103"/>
      <c r="G20" s="118"/>
      <c r="H20" s="127"/>
      <c r="I20" s="97"/>
      <c r="J20" s="96"/>
      <c r="K20" s="103"/>
      <c r="L20" s="144"/>
      <c r="M20" s="97"/>
      <c r="N20" s="141"/>
      <c r="O20" s="329"/>
    </row>
    <row r="21" spans="1:17" ht="24.6" customHeight="1" outlineLevel="1">
      <c r="A21" s="94"/>
      <c r="B21" s="101" t="s">
        <v>11</v>
      </c>
      <c r="C21" s="102">
        <v>305.7</v>
      </c>
      <c r="D21" s="326"/>
      <c r="E21" s="96">
        <v>150.6</v>
      </c>
      <c r="F21" s="103">
        <v>86</v>
      </c>
      <c r="G21" s="118">
        <v>45.95</v>
      </c>
      <c r="H21" s="133">
        <f>G21/E21*100</f>
        <v>30.51128818061089</v>
      </c>
      <c r="I21" s="104">
        <f>G21/F21*100</f>
        <v>53.430232558139537</v>
      </c>
      <c r="J21" s="96">
        <v>69.099999999999994</v>
      </c>
      <c r="K21" s="66">
        <v>8.6999999999999993</v>
      </c>
      <c r="L21" s="144">
        <v>27.16</v>
      </c>
      <c r="M21" s="97">
        <f t="shared" si="2"/>
        <v>39.305354558610709</v>
      </c>
      <c r="N21" s="145" t="s">
        <v>70</v>
      </c>
      <c r="O21" s="329"/>
    </row>
    <row r="22" spans="1:17" ht="27.6" customHeight="1" outlineLevel="1">
      <c r="A22" s="94"/>
      <c r="B22" s="121"/>
      <c r="C22" s="108"/>
      <c r="D22" s="327"/>
      <c r="E22" s="122"/>
      <c r="F22" s="109"/>
      <c r="G22" s="123"/>
      <c r="H22" s="146"/>
      <c r="I22" s="125"/>
      <c r="J22" s="122"/>
      <c r="K22" s="109"/>
      <c r="L22" s="147"/>
      <c r="M22" s="125"/>
      <c r="N22" s="98"/>
      <c r="O22" s="330"/>
    </row>
    <row r="23" spans="1:17" ht="91.5" customHeight="1">
      <c r="A23" s="112">
        <v>4</v>
      </c>
      <c r="B23" s="126" t="s">
        <v>14</v>
      </c>
      <c r="C23" s="83">
        <f>C25+C26+C27</f>
        <v>71.5</v>
      </c>
      <c r="D23" s="325" t="s">
        <v>50</v>
      </c>
      <c r="E23" s="92">
        <f>E25+E26+E27</f>
        <v>4.0999999999999996</v>
      </c>
      <c r="F23" s="87">
        <f>F25+F26+F27</f>
        <v>2.66</v>
      </c>
      <c r="G23" s="83">
        <f>G25+G26+G27</f>
        <v>2.6659999999999999</v>
      </c>
      <c r="H23" s="148">
        <f>G23/E23*100</f>
        <v>65.024390243902445</v>
      </c>
      <c r="I23" s="148">
        <f>G23/F23*100</f>
        <v>100.22556390977442</v>
      </c>
      <c r="J23" s="92">
        <f>J25+J26+J27</f>
        <v>5.4</v>
      </c>
      <c r="K23" s="148">
        <f>K25+K26+K27</f>
        <v>3.5700000000000003</v>
      </c>
      <c r="L23" s="115">
        <f>L25+L26+L27</f>
        <v>3.7990000000000004</v>
      </c>
      <c r="M23" s="97">
        <f t="shared" si="2"/>
        <v>70.351851851851848</v>
      </c>
      <c r="N23" s="90">
        <f>L23/K23*100</f>
        <v>106.41456582633053</v>
      </c>
      <c r="O23" s="317" t="s">
        <v>64</v>
      </c>
    </row>
    <row r="24" spans="1:17" outlineLevel="1">
      <c r="A24" s="94"/>
      <c r="B24" s="131" t="s">
        <v>10</v>
      </c>
      <c r="C24" s="102"/>
      <c r="D24" s="326"/>
      <c r="E24" s="96"/>
      <c r="F24" s="103"/>
      <c r="G24" s="102"/>
      <c r="H24" s="103"/>
      <c r="I24" s="103"/>
      <c r="J24" s="96"/>
      <c r="K24" s="103"/>
      <c r="L24" s="107"/>
      <c r="M24" s="97"/>
      <c r="N24" s="98"/>
      <c r="O24" s="318"/>
    </row>
    <row r="25" spans="1:17" outlineLevel="1">
      <c r="A25" s="94"/>
      <c r="B25" s="101" t="s">
        <v>11</v>
      </c>
      <c r="C25" s="102">
        <v>20.3</v>
      </c>
      <c r="D25" s="326"/>
      <c r="E25" s="96">
        <v>0.3</v>
      </c>
      <c r="F25" s="96"/>
      <c r="G25" s="95">
        <v>0.4</v>
      </c>
      <c r="H25" s="96"/>
      <c r="I25" s="96"/>
      <c r="J25" s="96">
        <v>0.3</v>
      </c>
      <c r="K25" s="96"/>
      <c r="L25" s="107">
        <v>0.41899999999999998</v>
      </c>
      <c r="M25" s="104">
        <f t="shared" si="2"/>
        <v>139.66666666666669</v>
      </c>
      <c r="N25" s="98"/>
      <c r="O25" s="318"/>
    </row>
    <row r="26" spans="1:17" outlineLevel="1">
      <c r="A26" s="94"/>
      <c r="B26" s="149" t="s">
        <v>12</v>
      </c>
      <c r="C26" s="102">
        <v>14.2</v>
      </c>
      <c r="D26" s="326"/>
      <c r="E26" s="96"/>
      <c r="F26" s="96"/>
      <c r="G26" s="95"/>
      <c r="H26" s="96"/>
      <c r="I26" s="96"/>
      <c r="J26" s="96">
        <v>1.3</v>
      </c>
      <c r="K26" s="68">
        <v>0.91</v>
      </c>
      <c r="L26" s="107">
        <v>0.84499999999999997</v>
      </c>
      <c r="M26" s="104">
        <f t="shared" si="2"/>
        <v>64.999999999999986</v>
      </c>
      <c r="N26" s="105">
        <f>L26/K26*100</f>
        <v>92.857142857142847</v>
      </c>
      <c r="O26" s="318"/>
    </row>
    <row r="27" spans="1:17" ht="22.9" customHeight="1" outlineLevel="1">
      <c r="A27" s="120"/>
      <c r="B27" s="135" t="s">
        <v>13</v>
      </c>
      <c r="C27" s="108">
        <v>37</v>
      </c>
      <c r="D27" s="327"/>
      <c r="E27" s="122">
        <v>3.8</v>
      </c>
      <c r="F27" s="122">
        <v>2.66</v>
      </c>
      <c r="G27" s="136">
        <v>2.266</v>
      </c>
      <c r="H27" s="122">
        <f>G27/E27*100</f>
        <v>59.631578947368425</v>
      </c>
      <c r="I27" s="96">
        <f>G27/F27*100</f>
        <v>85.187969924812023</v>
      </c>
      <c r="J27" s="122">
        <v>3.8</v>
      </c>
      <c r="K27" s="68">
        <v>2.66</v>
      </c>
      <c r="L27" s="124">
        <v>2.5350000000000001</v>
      </c>
      <c r="M27" s="104">
        <f t="shared" si="2"/>
        <v>66.71052631578948</v>
      </c>
      <c r="N27" s="105">
        <f>L27/K27*100</f>
        <v>95.300751879699249</v>
      </c>
      <c r="O27" s="319"/>
    </row>
    <row r="28" spans="1:17" ht="82.9" customHeight="1">
      <c r="A28" s="112">
        <v>5</v>
      </c>
      <c r="B28" s="126" t="s">
        <v>60</v>
      </c>
      <c r="C28" s="83">
        <f>C30+C31+C32</f>
        <v>120</v>
      </c>
      <c r="D28" s="305" t="s">
        <v>23</v>
      </c>
      <c r="E28" s="92">
        <f>E30+E31+E32</f>
        <v>6</v>
      </c>
      <c r="F28" s="92">
        <f>F30+F31+F32</f>
        <v>0.7</v>
      </c>
      <c r="G28" s="88">
        <f>G30+G31+G32</f>
        <v>0.09</v>
      </c>
      <c r="H28" s="92">
        <f>G28/E28*100</f>
        <v>1.5</v>
      </c>
      <c r="I28" s="87">
        <f>G28/F28*100</f>
        <v>12.857142857142859</v>
      </c>
      <c r="J28" s="150">
        <f>J30+J31+J32</f>
        <v>0.5</v>
      </c>
      <c r="K28" s="92">
        <f>K30+K31+K32</f>
        <v>0.15</v>
      </c>
      <c r="L28" s="115">
        <f>L30+L31+L32</f>
        <v>0.1016</v>
      </c>
      <c r="M28" s="89">
        <f t="shared" si="2"/>
        <v>20.32</v>
      </c>
      <c r="N28" s="90">
        <f>L28/K28*100</f>
        <v>67.733333333333334</v>
      </c>
      <c r="O28" s="331" t="s">
        <v>67</v>
      </c>
    </row>
    <row r="29" spans="1:17" ht="22.5" customHeight="1" outlineLevel="1">
      <c r="A29" s="94"/>
      <c r="B29" s="131" t="s">
        <v>10</v>
      </c>
      <c r="C29" s="102"/>
      <c r="D29" s="305"/>
      <c r="E29" s="96"/>
      <c r="F29" s="103"/>
      <c r="G29" s="102"/>
      <c r="H29" s="151"/>
      <c r="I29" s="148"/>
      <c r="J29" s="152"/>
      <c r="K29" s="103"/>
      <c r="L29" s="107"/>
      <c r="M29" s="97"/>
      <c r="N29" s="98"/>
      <c r="O29" s="318"/>
    </row>
    <row r="30" spans="1:17" ht="26.25" customHeight="1" outlineLevel="1">
      <c r="A30" s="94"/>
      <c r="B30" s="149" t="s">
        <v>11</v>
      </c>
      <c r="C30" s="102">
        <v>35</v>
      </c>
      <c r="D30" s="305"/>
      <c r="E30" s="96">
        <v>3</v>
      </c>
      <c r="F30" s="96">
        <v>0.7</v>
      </c>
      <c r="G30" s="95">
        <v>0.09</v>
      </c>
      <c r="H30" s="96">
        <f t="shared" ref="H30" si="4">G30/E30*100</f>
        <v>3</v>
      </c>
      <c r="I30" s="103">
        <f t="shared" ref="I30" si="5">G30/F30*100</f>
        <v>12.857142857142859</v>
      </c>
      <c r="J30" s="152">
        <v>0.5</v>
      </c>
      <c r="K30" s="96">
        <v>0.15</v>
      </c>
      <c r="L30" s="107">
        <v>0.1016</v>
      </c>
      <c r="M30" s="104">
        <f>L30/J30*100</f>
        <v>20.32</v>
      </c>
      <c r="N30" s="105">
        <f>L30/K30*100</f>
        <v>67.733333333333334</v>
      </c>
      <c r="O30" s="318"/>
    </row>
    <row r="31" spans="1:17" ht="24" customHeight="1" outlineLevel="1">
      <c r="A31" s="94"/>
      <c r="B31" s="149" t="s">
        <v>12</v>
      </c>
      <c r="C31" s="95">
        <v>45</v>
      </c>
      <c r="D31" s="305"/>
      <c r="E31" s="96">
        <v>3</v>
      </c>
      <c r="F31" s="96"/>
      <c r="G31" s="95"/>
      <c r="H31" s="151"/>
      <c r="I31" s="103"/>
      <c r="J31" s="152"/>
      <c r="K31" s="96"/>
      <c r="L31" s="107"/>
      <c r="M31" s="97"/>
      <c r="N31" s="105"/>
      <c r="O31" s="318"/>
    </row>
    <row r="32" spans="1:17" ht="30.6" customHeight="1" outlineLevel="1">
      <c r="A32" s="120"/>
      <c r="B32" s="135" t="s">
        <v>13</v>
      </c>
      <c r="C32" s="136">
        <v>40</v>
      </c>
      <c r="D32" s="305"/>
      <c r="E32" s="122"/>
      <c r="F32" s="122"/>
      <c r="G32" s="136"/>
      <c r="H32" s="153"/>
      <c r="I32" s="109"/>
      <c r="J32" s="154"/>
      <c r="K32" s="122"/>
      <c r="L32" s="124"/>
      <c r="M32" s="125"/>
      <c r="N32" s="111"/>
      <c r="O32" s="319"/>
    </row>
    <row r="33" spans="1:15" ht="19.5" customHeight="1">
      <c r="N33" s="156"/>
    </row>
    <row r="34" spans="1:15" ht="16.5" customHeight="1">
      <c r="A34" s="158"/>
      <c r="B34" s="323" t="s">
        <v>52</v>
      </c>
      <c r="C34" s="323"/>
      <c r="D34" s="323"/>
      <c r="E34" s="323"/>
      <c r="F34" s="159"/>
      <c r="G34" s="159"/>
      <c r="H34" s="158"/>
      <c r="I34" s="158"/>
      <c r="J34" s="159"/>
      <c r="K34" s="159" t="s">
        <v>43</v>
      </c>
      <c r="L34" s="159"/>
      <c r="M34" s="158"/>
      <c r="N34" s="158"/>
      <c r="O34" s="160"/>
    </row>
    <row r="35" spans="1:15" ht="16.5" customHeight="1">
      <c r="A35" s="158"/>
      <c r="B35" s="161" t="s">
        <v>18</v>
      </c>
      <c r="C35" s="162"/>
      <c r="D35" s="161"/>
      <c r="E35" s="162"/>
      <c r="F35" s="162"/>
      <c r="G35" s="162"/>
      <c r="H35" s="161"/>
      <c r="I35" s="161"/>
      <c r="J35" s="159"/>
      <c r="K35" s="159"/>
      <c r="L35" s="159"/>
      <c r="M35" s="158"/>
      <c r="N35" s="158"/>
      <c r="O35" s="160"/>
    </row>
    <row r="36" spans="1:15" ht="8.25" customHeight="1">
      <c r="A36" s="158"/>
      <c r="B36" s="161"/>
      <c r="C36" s="162"/>
      <c r="D36" s="161"/>
      <c r="E36" s="162"/>
      <c r="F36" s="162"/>
      <c r="G36" s="162"/>
      <c r="H36" s="161"/>
      <c r="I36" s="161"/>
      <c r="J36" s="159"/>
      <c r="K36" s="159"/>
      <c r="L36" s="159"/>
      <c r="M36" s="158"/>
      <c r="N36" s="158"/>
      <c r="O36" s="160"/>
    </row>
    <row r="37" spans="1:15" ht="27" customHeight="1">
      <c r="A37" s="158"/>
      <c r="B37" s="161"/>
      <c r="C37" s="162"/>
      <c r="D37" s="161"/>
      <c r="E37" s="162"/>
      <c r="F37" s="162"/>
      <c r="G37" s="162"/>
      <c r="H37" s="161"/>
      <c r="I37" s="161"/>
      <c r="J37" s="159"/>
      <c r="K37" s="159"/>
      <c r="L37" s="159"/>
      <c r="M37" s="158"/>
      <c r="N37" s="158"/>
      <c r="O37" s="160"/>
    </row>
    <row r="38" spans="1:15" s="74" customFormat="1" ht="27" customHeight="1">
      <c r="A38" s="69"/>
      <c r="B38" s="324" t="s">
        <v>61</v>
      </c>
      <c r="C38" s="324"/>
      <c r="D38" s="324"/>
      <c r="E38" s="71"/>
      <c r="F38" s="71"/>
      <c r="G38" s="71"/>
      <c r="H38" s="70"/>
      <c r="I38" s="70"/>
      <c r="J38" s="72" t="s">
        <v>62</v>
      </c>
      <c r="K38" s="72"/>
      <c r="L38" s="72"/>
      <c r="M38" s="69"/>
      <c r="N38" s="69"/>
      <c r="O38" s="73"/>
    </row>
    <row r="39" spans="1:15" ht="27" customHeight="1">
      <c r="A39" s="158"/>
      <c r="B39" s="161"/>
      <c r="C39" s="162"/>
      <c r="D39" s="161"/>
      <c r="E39" s="162"/>
      <c r="F39" s="162"/>
      <c r="G39" s="162"/>
      <c r="H39" s="161"/>
      <c r="I39" s="161"/>
      <c r="J39" s="159"/>
      <c r="K39" s="159"/>
      <c r="L39" s="159"/>
      <c r="M39" s="158"/>
      <c r="N39" s="158"/>
      <c r="O39" s="160"/>
    </row>
    <row r="40" spans="1:15" ht="27" customHeight="1">
      <c r="A40" s="158"/>
      <c r="B40" s="161"/>
      <c r="C40" s="162"/>
      <c r="D40" s="161"/>
      <c r="E40" s="162"/>
      <c r="F40" s="162"/>
      <c r="G40" s="162"/>
      <c r="H40" s="161"/>
      <c r="I40" s="161"/>
      <c r="J40" s="159"/>
      <c r="K40" s="159"/>
      <c r="L40" s="159"/>
      <c r="M40" s="158"/>
      <c r="N40" s="158"/>
      <c r="O40" s="160"/>
    </row>
    <row r="41" spans="1:15">
      <c r="B41" s="163" t="s">
        <v>31</v>
      </c>
      <c r="C41" s="164"/>
      <c r="D41" s="165"/>
      <c r="E41" s="166"/>
      <c r="F41" s="167"/>
      <c r="G41" s="167"/>
      <c r="H41" s="168"/>
      <c r="I41" s="168"/>
      <c r="O41" s="80"/>
    </row>
    <row r="42" spans="1:15" ht="16.5" customHeight="1">
      <c r="B42" s="169" t="s">
        <v>63</v>
      </c>
      <c r="C42" s="170"/>
      <c r="D42" s="171"/>
      <c r="E42" s="172"/>
      <c r="F42" s="173"/>
      <c r="G42" s="173"/>
      <c r="H42" s="174"/>
      <c r="I42" s="174"/>
      <c r="O42" s="80"/>
    </row>
    <row r="43" spans="1:15">
      <c r="D43" s="175"/>
      <c r="E43" s="176"/>
    </row>
  </sheetData>
  <mergeCells count="25">
    <mergeCell ref="D15:D18"/>
    <mergeCell ref="O15:O18"/>
    <mergeCell ref="B34:E34"/>
    <mergeCell ref="B38:D38"/>
    <mergeCell ref="D19:D22"/>
    <mergeCell ref="O19:O22"/>
    <mergeCell ref="D23:D27"/>
    <mergeCell ref="O23:O27"/>
    <mergeCell ref="D28:D32"/>
    <mergeCell ref="O28:O32"/>
    <mergeCell ref="D5:D9"/>
    <mergeCell ref="O5:O9"/>
    <mergeCell ref="D10:D14"/>
    <mergeCell ref="A1:O1"/>
    <mergeCell ref="A3:A4"/>
    <mergeCell ref="B3:B4"/>
    <mergeCell ref="C3:C4"/>
    <mergeCell ref="D3:D4"/>
    <mergeCell ref="E3:F3"/>
    <mergeCell ref="G3:G4"/>
    <mergeCell ref="H3:I3"/>
    <mergeCell ref="J3:K3"/>
    <mergeCell ref="L3:L4"/>
    <mergeCell ref="O3:O4"/>
    <mergeCell ref="O10:O14"/>
  </mergeCells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текст</vt:lpstr>
      <vt:lpstr>узб</vt:lpstr>
      <vt:lpstr>рус1</vt:lpstr>
      <vt:lpstr>анг1</vt:lpstr>
      <vt:lpstr>рус</vt:lpstr>
      <vt:lpstr>Лист1 (2)</vt:lpstr>
      <vt:lpstr>Лист2</vt:lpstr>
      <vt:lpstr>анг1!Заголовки_для_печати</vt:lpstr>
      <vt:lpstr>'Лист1 (2)'!Заголовки_для_печати</vt:lpstr>
      <vt:lpstr>рус1!Заголовки_для_печати</vt:lpstr>
      <vt:lpstr>узб!Заголовки_для_печати</vt:lpstr>
      <vt:lpstr>анг1!Область_печати</vt:lpstr>
      <vt:lpstr>'Лист1 (2)'!Область_печати</vt:lpstr>
      <vt:lpstr>Лист2!Область_печати</vt:lpstr>
      <vt:lpstr>рус!Область_печати</vt:lpstr>
      <vt:lpstr>рус1!Область_печати</vt:lpstr>
      <vt:lpstr>узб!Область_печати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Авазова Санобар Муносибовна</cp:lastModifiedBy>
  <cp:lastPrinted>2024-04-13T13:14:09Z</cp:lastPrinted>
  <dcterms:created xsi:type="dcterms:W3CDTF">2017-06-03T09:20:44Z</dcterms:created>
  <dcterms:modified xsi:type="dcterms:W3CDTF">2024-04-13T13:25:18Z</dcterms:modified>
</cp:coreProperties>
</file>